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195" windowWidth="19095" windowHeight="11640" tabRatio="937" firstSheet="2" activeTab="2"/>
  </bookViews>
  <sheets>
    <sheet name="lista projekt. wybr _duże gminy" sheetId="8" state="hidden" r:id="rId1"/>
    <sheet name="małe _pod warunkiem wyraż z (3)" sheetId="13" state="hidden" r:id="rId2"/>
    <sheet name="małe gminy" sheetId="1" r:id="rId3"/>
    <sheet name="duże_pod warunkiem wyrażeni (2)" sheetId="11" state="hidden" r:id="rId4"/>
    <sheet name="małe _pod warunkiem wyraż z (2)" sheetId="10" state="hidden" r:id="rId5"/>
    <sheet name="BYŁO_JEST" sheetId="7" state="hidden" r:id="rId6"/>
    <sheet name="styczeń_luty 2010 15LUTY" sheetId="6" state="hidden" r:id="rId7"/>
    <sheet name="styczeń_luty 2010 roboczy" sheetId="9" state="hidden" r:id="rId8"/>
    <sheet name="Arkusz1" sheetId="12" r:id="rId9"/>
  </sheets>
  <definedNames>
    <definedName name="_xlnm._FilterDatabase" localSheetId="4" hidden="1">'małe _pod warunkiem wyraż z (2)'!$B$5:$AI$153</definedName>
    <definedName name="_xlnm._FilterDatabase" localSheetId="1" hidden="1">'małe _pod warunkiem wyraż z (3)'!$B$4:$AI$135</definedName>
    <definedName name="_xlnm._FilterDatabase" localSheetId="2" hidden="1">'małe gminy'!$B$7:$AI$32</definedName>
    <definedName name="_xlnm.Print_Area" localSheetId="4">'małe _pod warunkiem wyraż z (2)'!$B$5:$AK$5</definedName>
    <definedName name="_xlnm.Print_Area" localSheetId="1">'małe _pod warunkiem wyraż z (3)'!#REF!</definedName>
    <definedName name="_xlnm.Print_Area" localSheetId="2">'małe gminy'!$B$1:$AK$161</definedName>
    <definedName name="_xlnm.Print_Titles" localSheetId="3">'duże_pod warunkiem wyrażeni (2)'!$29:$29</definedName>
    <definedName name="_xlnm.Print_Titles" localSheetId="0">'lista projekt. wybr _duże gminy'!$5:$5</definedName>
    <definedName name="_xlnm.Print_Titles" localSheetId="4">'małe _pod warunkiem wyraż z (2)'!$23:$23</definedName>
    <definedName name="_xlnm.Print_Titles" localSheetId="1">'małe _pod warunkiem wyraż z (3)'!$22:$22</definedName>
    <definedName name="_xlnm.Print_Titles" localSheetId="2">'małe gminy'!#REF!</definedName>
  </definedNames>
  <calcPr calcId="144525"/>
</workbook>
</file>

<file path=xl/calcChain.xml><?xml version="1.0" encoding="utf-8"?>
<calcChain xmlns="http://schemas.openxmlformats.org/spreadsheetml/2006/main">
  <c r="N23" i="12" l="1"/>
  <c r="M23" i="12"/>
  <c r="AH22" i="12"/>
  <c r="T22" i="12"/>
  <c r="Q22" i="12"/>
  <c r="AG22" i="12" s="1"/>
  <c r="O22" i="12"/>
  <c r="AG21" i="12"/>
  <c r="Q21" i="12"/>
  <c r="O21" i="12"/>
  <c r="AH20" i="12"/>
  <c r="AH21" i="12" s="1"/>
  <c r="T20" i="12"/>
  <c r="Q20" i="12"/>
  <c r="AG20" i="12" s="1"/>
  <c r="O20" i="12"/>
  <c r="AH16" i="12"/>
  <c r="T16" i="12"/>
  <c r="Q16" i="12"/>
  <c r="AG16" i="12" s="1"/>
  <c r="O16" i="12"/>
  <c r="T14" i="12"/>
  <c r="O14" i="12"/>
  <c r="Q14" i="12" s="1"/>
  <c r="T13" i="12"/>
  <c r="O13" i="12"/>
  <c r="Q13" i="12" s="1"/>
  <c r="T12" i="12"/>
  <c r="Q12" i="12"/>
  <c r="O12" i="12"/>
  <c r="T11" i="12"/>
  <c r="O11" i="12"/>
  <c r="Q11" i="12" s="1"/>
  <c r="T10" i="12"/>
  <c r="O10" i="12"/>
  <c r="Q10" i="12" s="1"/>
  <c r="T9" i="12"/>
  <c r="O9" i="12"/>
  <c r="Q9" i="12" s="1"/>
  <c r="T8" i="12"/>
  <c r="Q8" i="12"/>
  <c r="O8" i="12"/>
  <c r="T7" i="12"/>
  <c r="O7" i="12"/>
  <c r="Q7" i="12" s="1"/>
  <c r="T6" i="12"/>
  <c r="O6" i="12"/>
  <c r="Q6" i="12" s="1"/>
  <c r="AG6" i="12" s="1"/>
  <c r="T5" i="12"/>
  <c r="O5" i="12"/>
  <c r="Q5" i="12" s="1"/>
  <c r="AH4" i="12"/>
  <c r="AH5" i="12" s="1"/>
  <c r="AH6" i="12" s="1"/>
  <c r="AH7" i="12" s="1"/>
  <c r="AH8" i="12" s="1"/>
  <c r="AH9" i="12" s="1"/>
  <c r="AH10" i="12" s="1"/>
  <c r="AH11" i="12" s="1"/>
  <c r="AH12" i="12" s="1"/>
  <c r="AH13" i="12" s="1"/>
  <c r="AH14" i="12" s="1"/>
  <c r="T4" i="12"/>
  <c r="Q4" i="12"/>
  <c r="O4" i="12"/>
  <c r="T3" i="12"/>
  <c r="O3" i="12"/>
  <c r="Q3" i="12" s="1"/>
  <c r="AG3" i="12" s="1"/>
  <c r="O27" i="1"/>
  <c r="N27" i="1"/>
  <c r="O157" i="1"/>
  <c r="N157" i="1"/>
  <c r="U103" i="1"/>
  <c r="R103" i="1"/>
  <c r="AH103" i="1" s="1"/>
  <c r="P103" i="1"/>
  <c r="U102" i="1"/>
  <c r="R102" i="1"/>
  <c r="AH102" i="1" s="1"/>
  <c r="P102" i="1"/>
  <c r="U101" i="1"/>
  <c r="R101" i="1"/>
  <c r="AH101" i="1" s="1"/>
  <c r="P101" i="1"/>
  <c r="U100" i="1"/>
  <c r="R100" i="1"/>
  <c r="AH100" i="1" s="1"/>
  <c r="P100" i="1"/>
  <c r="U99" i="1"/>
  <c r="R99" i="1"/>
  <c r="AH99" i="1" s="1"/>
  <c r="P99" i="1"/>
  <c r="U20" i="1"/>
  <c r="R20" i="1"/>
  <c r="AH20" i="1" s="1"/>
  <c r="P20" i="1"/>
  <c r="U98" i="1"/>
  <c r="R98" i="1"/>
  <c r="AH98" i="1" s="1"/>
  <c r="P98" i="1"/>
  <c r="U97" i="1"/>
  <c r="R97" i="1"/>
  <c r="AH97" i="1" s="1"/>
  <c r="P97" i="1"/>
  <c r="U96" i="1"/>
  <c r="R96" i="1"/>
  <c r="AH96" i="1" s="1"/>
  <c r="P96" i="1"/>
  <c r="U95" i="1"/>
  <c r="R95" i="1"/>
  <c r="AH95" i="1" s="1"/>
  <c r="P95" i="1"/>
  <c r="U94" i="1"/>
  <c r="R94" i="1"/>
  <c r="AH94" i="1" s="1"/>
  <c r="P94" i="1"/>
  <c r="U93" i="1"/>
  <c r="R93" i="1"/>
  <c r="AH93" i="1" s="1"/>
  <c r="P93" i="1"/>
  <c r="U92" i="1"/>
  <c r="R92" i="1"/>
  <c r="AH92" i="1" s="1"/>
  <c r="P92" i="1"/>
  <c r="U91" i="1"/>
  <c r="R91" i="1"/>
  <c r="AH91" i="1" s="1"/>
  <c r="P91" i="1"/>
  <c r="U90" i="1"/>
  <c r="R90" i="1"/>
  <c r="AH90" i="1" s="1"/>
  <c r="P90" i="1"/>
  <c r="U89" i="1"/>
  <c r="R89" i="1"/>
  <c r="AH89" i="1" s="1"/>
  <c r="P89" i="1"/>
  <c r="U88" i="1"/>
  <c r="R88" i="1"/>
  <c r="AH88" i="1" s="1"/>
  <c r="P88" i="1"/>
  <c r="U87" i="1"/>
  <c r="R87" i="1"/>
  <c r="AH87" i="1" s="1"/>
  <c r="P87" i="1"/>
  <c r="U86" i="1"/>
  <c r="R86" i="1"/>
  <c r="AH86" i="1" s="1"/>
  <c r="P86" i="1"/>
  <c r="U85" i="1"/>
  <c r="R85" i="1"/>
  <c r="AH85" i="1" s="1"/>
  <c r="P85" i="1"/>
  <c r="U84" i="1"/>
  <c r="R84" i="1"/>
  <c r="AH84" i="1" s="1"/>
  <c r="P84" i="1"/>
  <c r="U83" i="1"/>
  <c r="R83" i="1"/>
  <c r="AH83" i="1" s="1"/>
  <c r="P83" i="1"/>
  <c r="U82" i="1"/>
  <c r="R82" i="1"/>
  <c r="AH82" i="1" s="1"/>
  <c r="P82" i="1"/>
  <c r="U81" i="1"/>
  <c r="R81" i="1"/>
  <c r="AH81" i="1" s="1"/>
  <c r="P81" i="1"/>
  <c r="U80" i="1"/>
  <c r="R80" i="1"/>
  <c r="AH80" i="1" s="1"/>
  <c r="P80" i="1"/>
  <c r="U79" i="1"/>
  <c r="R79" i="1"/>
  <c r="AH79" i="1" s="1"/>
  <c r="P79" i="1"/>
  <c r="U78" i="1"/>
  <c r="R78" i="1"/>
  <c r="AH78" i="1" s="1"/>
  <c r="P78" i="1"/>
  <c r="U77" i="1"/>
  <c r="R77" i="1"/>
  <c r="AH77" i="1" s="1"/>
  <c r="P77" i="1"/>
  <c r="U76" i="1"/>
  <c r="R76" i="1"/>
  <c r="AH76" i="1" s="1"/>
  <c r="P76" i="1"/>
  <c r="U75" i="1"/>
  <c r="R75" i="1"/>
  <c r="AH75" i="1" s="1"/>
  <c r="P75" i="1"/>
  <c r="U74" i="1"/>
  <c r="R74" i="1"/>
  <c r="AH74" i="1" s="1"/>
  <c r="P74" i="1"/>
  <c r="U73" i="1"/>
  <c r="R73" i="1"/>
  <c r="AH73" i="1" s="1"/>
  <c r="P73" i="1"/>
  <c r="U72" i="1"/>
  <c r="R72" i="1"/>
  <c r="AH72" i="1" s="1"/>
  <c r="P72" i="1"/>
  <c r="U71" i="1"/>
  <c r="R71" i="1"/>
  <c r="AH71" i="1" s="1"/>
  <c r="P71" i="1"/>
  <c r="U70" i="1"/>
  <c r="R70" i="1"/>
  <c r="AH70" i="1" s="1"/>
  <c r="P70" i="1"/>
  <c r="U69" i="1"/>
  <c r="R69" i="1"/>
  <c r="AH69" i="1" s="1"/>
  <c r="P69" i="1"/>
  <c r="U68" i="1"/>
  <c r="R68" i="1"/>
  <c r="AH68" i="1" s="1"/>
  <c r="P68" i="1"/>
  <c r="U67" i="1"/>
  <c r="R67" i="1"/>
  <c r="AH67" i="1" s="1"/>
  <c r="P67" i="1"/>
  <c r="R66" i="1"/>
  <c r="AH66" i="1" s="1"/>
  <c r="P66" i="1"/>
  <c r="U65" i="1"/>
  <c r="R65" i="1"/>
  <c r="AH65" i="1" s="1"/>
  <c r="P65" i="1"/>
  <c r="U64" i="1"/>
  <c r="R64" i="1"/>
  <c r="AH64" i="1" s="1"/>
  <c r="P64" i="1"/>
  <c r="U63" i="1"/>
  <c r="R63" i="1"/>
  <c r="AH63" i="1" s="1"/>
  <c r="P63" i="1"/>
  <c r="U62" i="1"/>
  <c r="R62" i="1"/>
  <c r="AH62" i="1" s="1"/>
  <c r="P62" i="1"/>
  <c r="U61" i="1"/>
  <c r="R61" i="1"/>
  <c r="AH61" i="1" s="1"/>
  <c r="P61" i="1"/>
  <c r="U60" i="1"/>
  <c r="R60" i="1"/>
  <c r="AH60" i="1" s="1"/>
  <c r="P60" i="1"/>
  <c r="U59" i="1"/>
  <c r="R59" i="1"/>
  <c r="AH59" i="1" s="1"/>
  <c r="P59" i="1"/>
  <c r="U58" i="1"/>
  <c r="R58" i="1"/>
  <c r="AH58" i="1" s="1"/>
  <c r="P58" i="1"/>
  <c r="U57" i="1"/>
  <c r="R57" i="1"/>
  <c r="AH57" i="1" s="1"/>
  <c r="P57" i="1"/>
  <c r="U56" i="1"/>
  <c r="R56" i="1"/>
  <c r="AH56" i="1" s="1"/>
  <c r="P56" i="1"/>
  <c r="U55" i="1"/>
  <c r="R55" i="1"/>
  <c r="AH55" i="1" s="1"/>
  <c r="P55" i="1"/>
  <c r="U54" i="1"/>
  <c r="R54" i="1"/>
  <c r="AH54" i="1" s="1"/>
  <c r="P54" i="1"/>
  <c r="U53" i="1"/>
  <c r="R53" i="1"/>
  <c r="AH53" i="1" s="1"/>
  <c r="P53" i="1"/>
  <c r="U52" i="1"/>
  <c r="R52" i="1"/>
  <c r="AH52" i="1" s="1"/>
  <c r="P52" i="1"/>
  <c r="U51" i="1"/>
  <c r="R51" i="1"/>
  <c r="AH51" i="1" s="1"/>
  <c r="P51" i="1"/>
  <c r="U50" i="1"/>
  <c r="R50" i="1"/>
  <c r="AH50" i="1" s="1"/>
  <c r="P50" i="1"/>
  <c r="U49" i="1"/>
  <c r="R49" i="1"/>
  <c r="AH49" i="1" s="1"/>
  <c r="P49" i="1"/>
  <c r="U48" i="1"/>
  <c r="R48" i="1"/>
  <c r="AH48" i="1" s="1"/>
  <c r="P48" i="1"/>
  <c r="U47" i="1"/>
  <c r="R47" i="1"/>
  <c r="AH47" i="1" s="1"/>
  <c r="P47" i="1"/>
  <c r="U46" i="1"/>
  <c r="R46" i="1"/>
  <c r="AH46" i="1" s="1"/>
  <c r="P46" i="1"/>
  <c r="U45" i="1"/>
  <c r="R45" i="1"/>
  <c r="AH45" i="1" s="1"/>
  <c r="P45" i="1"/>
  <c r="U44" i="1"/>
  <c r="R44" i="1"/>
  <c r="AH44" i="1" s="1"/>
  <c r="P44" i="1"/>
  <c r="U43" i="1"/>
  <c r="R43" i="1"/>
  <c r="AH43" i="1" s="1"/>
  <c r="P43" i="1"/>
  <c r="U42" i="1"/>
  <c r="R42" i="1"/>
  <c r="AH42" i="1" s="1"/>
  <c r="P42" i="1"/>
  <c r="R41" i="1"/>
  <c r="AH41" i="1" s="1"/>
  <c r="P41" i="1"/>
  <c r="U40" i="1"/>
  <c r="R40" i="1"/>
  <c r="AH40" i="1" s="1"/>
  <c r="P40" i="1"/>
  <c r="U39" i="1"/>
  <c r="R39" i="1"/>
  <c r="AH39" i="1" s="1"/>
  <c r="P39" i="1"/>
  <c r="U38" i="1"/>
  <c r="R38" i="1"/>
  <c r="AH38" i="1" s="1"/>
  <c r="P38" i="1"/>
  <c r="U37" i="1"/>
  <c r="R37" i="1"/>
  <c r="AH37" i="1" s="1"/>
  <c r="P37" i="1"/>
  <c r="U26" i="1"/>
  <c r="R26" i="1"/>
  <c r="AH26" i="1" s="1"/>
  <c r="P26" i="1"/>
  <c r="U36" i="1"/>
  <c r="R36" i="1"/>
  <c r="AH36" i="1" s="1"/>
  <c r="P36" i="1"/>
  <c r="R25" i="1"/>
  <c r="AH25" i="1" s="1"/>
  <c r="P25" i="1"/>
  <c r="U24" i="1"/>
  <c r="R24" i="1"/>
  <c r="AH24" i="1" s="1"/>
  <c r="P24" i="1"/>
  <c r="U35" i="1"/>
  <c r="R35" i="1"/>
  <c r="AH35" i="1" s="1"/>
  <c r="P35" i="1"/>
  <c r="AI35" i="1"/>
  <c r="AI24" i="1" s="1"/>
  <c r="AI25" i="1" s="1"/>
  <c r="AI36" i="1" s="1"/>
  <c r="AI2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20" i="1" s="1"/>
  <c r="AI99" i="1" s="1"/>
  <c r="AI100" i="1" s="1"/>
  <c r="AI101" i="1" s="1"/>
  <c r="AI102" i="1" s="1"/>
  <c r="AI103" i="1" s="1"/>
  <c r="N136" i="13"/>
  <c r="O136" i="13"/>
  <c r="U82" i="13"/>
  <c r="P82" i="13"/>
  <c r="R82" i="13"/>
  <c r="AH82" i="13"/>
  <c r="U81" i="13"/>
  <c r="P81" i="13"/>
  <c r="R81" i="13"/>
  <c r="AH81" i="13"/>
  <c r="U80" i="13"/>
  <c r="R80" i="13"/>
  <c r="AH80" i="13" s="1"/>
  <c r="P80" i="13"/>
  <c r="U79" i="13"/>
  <c r="P79" i="13"/>
  <c r="R79" i="13"/>
  <c r="AH79" i="13" s="1"/>
  <c r="U78" i="13"/>
  <c r="R78" i="13"/>
  <c r="AH78" i="13" s="1"/>
  <c r="P78" i="13"/>
  <c r="U77" i="13"/>
  <c r="P77" i="13"/>
  <c r="R77" i="13"/>
  <c r="AH77" i="13"/>
  <c r="U76" i="13"/>
  <c r="R76" i="13"/>
  <c r="AH76" i="13" s="1"/>
  <c r="P76" i="13"/>
  <c r="U75" i="13"/>
  <c r="P75" i="13"/>
  <c r="R75" i="13"/>
  <c r="AH75" i="13" s="1"/>
  <c r="U74" i="13"/>
  <c r="R74" i="13"/>
  <c r="AH74" i="13" s="1"/>
  <c r="P74" i="13"/>
  <c r="U73" i="13"/>
  <c r="P73" i="13"/>
  <c r="R73" i="13"/>
  <c r="AH73" i="13"/>
  <c r="U72" i="13"/>
  <c r="R72" i="13"/>
  <c r="AH72" i="13" s="1"/>
  <c r="P72" i="13"/>
  <c r="U71" i="13"/>
  <c r="P71" i="13"/>
  <c r="R71" i="13"/>
  <c r="AH71" i="13" s="1"/>
  <c r="U70" i="13"/>
  <c r="R70" i="13"/>
  <c r="AH70" i="13" s="1"/>
  <c r="P70" i="13"/>
  <c r="U69" i="13"/>
  <c r="P69" i="13"/>
  <c r="R69" i="13"/>
  <c r="AH69" i="13"/>
  <c r="U68" i="13"/>
  <c r="R68" i="13"/>
  <c r="AH68" i="13" s="1"/>
  <c r="P68" i="13"/>
  <c r="U67" i="13"/>
  <c r="P67" i="13"/>
  <c r="R67" i="13"/>
  <c r="AH67" i="13" s="1"/>
  <c r="U66" i="13"/>
  <c r="R66" i="13"/>
  <c r="AH66" i="13" s="1"/>
  <c r="P66" i="13"/>
  <c r="U65" i="13"/>
  <c r="P65" i="13"/>
  <c r="R65" i="13"/>
  <c r="AH65" i="13"/>
  <c r="U64" i="13"/>
  <c r="R64" i="13"/>
  <c r="AH64" i="13" s="1"/>
  <c r="P64" i="13"/>
  <c r="U63" i="13"/>
  <c r="P63" i="13"/>
  <c r="R63" i="13"/>
  <c r="AH63" i="13" s="1"/>
  <c r="U62" i="13"/>
  <c r="R62" i="13"/>
  <c r="AH62" i="13" s="1"/>
  <c r="P62" i="13"/>
  <c r="U61" i="13"/>
  <c r="P61" i="13"/>
  <c r="R61" i="13"/>
  <c r="AH61" i="13"/>
  <c r="U60" i="13"/>
  <c r="R60" i="13"/>
  <c r="AH60" i="13" s="1"/>
  <c r="P60" i="13"/>
  <c r="U59" i="13"/>
  <c r="P59" i="13"/>
  <c r="R59" i="13"/>
  <c r="AH59" i="13" s="1"/>
  <c r="U58" i="13"/>
  <c r="R58" i="13"/>
  <c r="AH58" i="13" s="1"/>
  <c r="P58" i="13"/>
  <c r="U57" i="13"/>
  <c r="P57" i="13"/>
  <c r="R57" i="13"/>
  <c r="AH57" i="13"/>
  <c r="U56" i="13"/>
  <c r="R56" i="13"/>
  <c r="AH56" i="13" s="1"/>
  <c r="P56" i="13"/>
  <c r="U55" i="13"/>
  <c r="P55" i="13"/>
  <c r="R55" i="13"/>
  <c r="AH55" i="13" s="1"/>
  <c r="U54" i="13"/>
  <c r="R54" i="13"/>
  <c r="AH54" i="13" s="1"/>
  <c r="P54" i="13"/>
  <c r="U53" i="13"/>
  <c r="P53" i="13"/>
  <c r="R53" i="13"/>
  <c r="AH53" i="13"/>
  <c r="U52" i="13"/>
  <c r="R52" i="13"/>
  <c r="AH52" i="13" s="1"/>
  <c r="P52" i="13"/>
  <c r="U51" i="13"/>
  <c r="P51" i="13"/>
  <c r="R51" i="13"/>
  <c r="AH51" i="13" s="1"/>
  <c r="U50" i="13"/>
  <c r="R50" i="13"/>
  <c r="AH50" i="13" s="1"/>
  <c r="P50" i="13"/>
  <c r="U49" i="13"/>
  <c r="P49" i="13"/>
  <c r="R49" i="13"/>
  <c r="AH49" i="13"/>
  <c r="U48" i="13"/>
  <c r="R48" i="13"/>
  <c r="AH48" i="13" s="1"/>
  <c r="P48" i="13"/>
  <c r="U47" i="13"/>
  <c r="P47" i="13"/>
  <c r="R47" i="13"/>
  <c r="AH47" i="13" s="1"/>
  <c r="U46" i="13"/>
  <c r="R46" i="13"/>
  <c r="AH46" i="13" s="1"/>
  <c r="P46" i="13"/>
  <c r="U45" i="13"/>
  <c r="P45" i="13"/>
  <c r="R45" i="13"/>
  <c r="AH45" i="13"/>
  <c r="P44" i="13"/>
  <c r="R44" i="13"/>
  <c r="AH44" i="13" s="1"/>
  <c r="U43" i="13"/>
  <c r="R43" i="13"/>
  <c r="AH43" i="13" s="1"/>
  <c r="P43" i="13"/>
  <c r="U42" i="13"/>
  <c r="P42" i="13"/>
  <c r="R42" i="13"/>
  <c r="AH42" i="13" s="1"/>
  <c r="U41" i="13"/>
  <c r="R41" i="13"/>
  <c r="AH41" i="13"/>
  <c r="P41" i="13"/>
  <c r="U40" i="13"/>
  <c r="P40" i="13"/>
  <c r="R40" i="13"/>
  <c r="AH40" i="13" s="1"/>
  <c r="U39" i="13"/>
  <c r="R39" i="13"/>
  <c r="AH39" i="13" s="1"/>
  <c r="P39" i="13"/>
  <c r="U38" i="13"/>
  <c r="P38" i="13"/>
  <c r="R38" i="13"/>
  <c r="AH38" i="13" s="1"/>
  <c r="U37" i="13"/>
  <c r="R37" i="13"/>
  <c r="AH37" i="13"/>
  <c r="P37" i="13"/>
  <c r="U36" i="13"/>
  <c r="P36" i="13"/>
  <c r="R36" i="13"/>
  <c r="AH36" i="13" s="1"/>
  <c r="U35" i="13"/>
  <c r="R35" i="13"/>
  <c r="AH35" i="13" s="1"/>
  <c r="P35" i="13"/>
  <c r="U34" i="13"/>
  <c r="P34" i="13"/>
  <c r="R34" i="13"/>
  <c r="AH34" i="13" s="1"/>
  <c r="U33" i="13"/>
  <c r="R33" i="13"/>
  <c r="AH33" i="13"/>
  <c r="P33" i="13"/>
  <c r="U32" i="13"/>
  <c r="P32" i="13"/>
  <c r="R32" i="13"/>
  <c r="AH32" i="13" s="1"/>
  <c r="U31" i="13"/>
  <c r="R31" i="13"/>
  <c r="AH31" i="13" s="1"/>
  <c r="P31" i="13"/>
  <c r="U30" i="13"/>
  <c r="P30" i="13"/>
  <c r="R30" i="13"/>
  <c r="AH30" i="13" s="1"/>
  <c r="U29" i="13"/>
  <c r="R29" i="13"/>
  <c r="AH29" i="13"/>
  <c r="P29" i="13"/>
  <c r="U28" i="13"/>
  <c r="P28" i="13"/>
  <c r="R28" i="13"/>
  <c r="AH28" i="13" s="1"/>
  <c r="U27" i="13"/>
  <c r="R27" i="13"/>
  <c r="AH27" i="13" s="1"/>
  <c r="P27" i="13"/>
  <c r="U26" i="13"/>
  <c r="P26" i="13"/>
  <c r="R26" i="13"/>
  <c r="AH26" i="13" s="1"/>
  <c r="U25" i="13"/>
  <c r="R25" i="13"/>
  <c r="AH25" i="13"/>
  <c r="P25" i="13"/>
  <c r="U24" i="13"/>
  <c r="P24" i="13"/>
  <c r="R24" i="13"/>
  <c r="AH24" i="13" s="1"/>
  <c r="U23" i="13"/>
  <c r="R23" i="13"/>
  <c r="AH23" i="13" s="1"/>
  <c r="P23" i="13"/>
  <c r="U22" i="13"/>
  <c r="P22" i="13"/>
  <c r="R22" i="13"/>
  <c r="AH22" i="13" s="1"/>
  <c r="U21" i="13"/>
  <c r="R21" i="13"/>
  <c r="AH21" i="13"/>
  <c r="P21" i="13"/>
  <c r="U20" i="13"/>
  <c r="P20" i="13"/>
  <c r="R20" i="13"/>
  <c r="AH20" i="13" s="1"/>
  <c r="P19" i="13"/>
  <c r="R19" i="13"/>
  <c r="AH19" i="13" s="1"/>
  <c r="U18" i="13"/>
  <c r="R18" i="13"/>
  <c r="AH18" i="13" s="1"/>
  <c r="P18" i="13"/>
  <c r="U17" i="13"/>
  <c r="P17" i="13"/>
  <c r="R17" i="13"/>
  <c r="AH17" i="13"/>
  <c r="U16" i="13"/>
  <c r="R16" i="13"/>
  <c r="AH16" i="13" s="1"/>
  <c r="P16" i="13"/>
  <c r="U15" i="13"/>
  <c r="P15" i="13"/>
  <c r="R15" i="13"/>
  <c r="AH15" i="13" s="1"/>
  <c r="U14" i="13"/>
  <c r="R14" i="13"/>
  <c r="AH14" i="13" s="1"/>
  <c r="P14" i="13"/>
  <c r="U13" i="13"/>
  <c r="P13" i="13"/>
  <c r="R13" i="13"/>
  <c r="AH13" i="13"/>
  <c r="P12" i="13"/>
  <c r="R12" i="13"/>
  <c r="AH12" i="13" s="1"/>
  <c r="U11" i="13"/>
  <c r="R11" i="13"/>
  <c r="AH11" i="13" s="1"/>
  <c r="P11" i="13"/>
  <c r="U10" i="13"/>
  <c r="P10" i="13"/>
  <c r="R10" i="13"/>
  <c r="AH10" i="13" s="1"/>
  <c r="AI9" i="13"/>
  <c r="AI10" i="13" s="1"/>
  <c r="AI11" i="13" s="1"/>
  <c r="AI12" i="13" s="1"/>
  <c r="AI13" i="13" s="1"/>
  <c r="AI14" i="13" s="1"/>
  <c r="AI15" i="13" s="1"/>
  <c r="AI16" i="13" s="1"/>
  <c r="AI17" i="13" s="1"/>
  <c r="AI18" i="13" s="1"/>
  <c r="AI19" i="13" s="1"/>
  <c r="AI20" i="13" s="1"/>
  <c r="AI21" i="13" s="1"/>
  <c r="AI22" i="13" s="1"/>
  <c r="AI23" i="13" s="1"/>
  <c r="AI24" i="13" s="1"/>
  <c r="AI25" i="13" s="1"/>
  <c r="AI26" i="13" s="1"/>
  <c r="AI27" i="13" s="1"/>
  <c r="AI28" i="13" s="1"/>
  <c r="AI29" i="13" s="1"/>
  <c r="AI30" i="13" s="1"/>
  <c r="AI31" i="13" s="1"/>
  <c r="AI32" i="13" s="1"/>
  <c r="AI33" i="13" s="1"/>
  <c r="AI34" i="13" s="1"/>
  <c r="AI35" i="13" s="1"/>
  <c r="AI36" i="13" s="1"/>
  <c r="AI37" i="13" s="1"/>
  <c r="AI38" i="13" s="1"/>
  <c r="AI39" i="13" s="1"/>
  <c r="AI40" i="13" s="1"/>
  <c r="AI41" i="13" s="1"/>
  <c r="AI42" i="13" s="1"/>
  <c r="AI43" i="13" s="1"/>
  <c r="AI44" i="13" s="1"/>
  <c r="AI45" i="13" s="1"/>
  <c r="AI46" i="13" s="1"/>
  <c r="AI47" i="13" s="1"/>
  <c r="AI48" i="13" s="1"/>
  <c r="AI49" i="13" s="1"/>
  <c r="AI50" i="13" s="1"/>
  <c r="AI51" i="13" s="1"/>
  <c r="AI52" i="13" s="1"/>
  <c r="AI53" i="13" s="1"/>
  <c r="AI54" i="13" s="1"/>
  <c r="AI55" i="13" s="1"/>
  <c r="AI56" i="13" s="1"/>
  <c r="AI57" i="13" s="1"/>
  <c r="AI58" i="13" s="1"/>
  <c r="AI59" i="13" s="1"/>
  <c r="AI60" i="13" s="1"/>
  <c r="AI61" i="13" s="1"/>
  <c r="AI62" i="13" s="1"/>
  <c r="AI63" i="13" s="1"/>
  <c r="AI64" i="13" s="1"/>
  <c r="AI65" i="13" s="1"/>
  <c r="AI66" i="13" s="1"/>
  <c r="AI67" i="13" s="1"/>
  <c r="AI68" i="13" s="1"/>
  <c r="AI69" i="13" s="1"/>
  <c r="AI70" i="13" s="1"/>
  <c r="AI71" i="13" s="1"/>
  <c r="AI72" i="13" s="1"/>
  <c r="AI73" i="13" s="1"/>
  <c r="AI74" i="13" s="1"/>
  <c r="AI75" i="13" s="1"/>
  <c r="AI76" i="13" s="1"/>
  <c r="AI77" i="13" s="1"/>
  <c r="AI78" i="13" s="1"/>
  <c r="AI79" i="13" s="1"/>
  <c r="AI80" i="13" s="1"/>
  <c r="AI81" i="13" s="1"/>
  <c r="AI82" i="13" s="1"/>
  <c r="U9" i="13"/>
  <c r="P9" i="13"/>
  <c r="R9" i="13"/>
  <c r="AH9" i="13" s="1"/>
  <c r="U8" i="13"/>
  <c r="R8" i="13"/>
  <c r="AH8" i="13"/>
  <c r="P8" i="13"/>
  <c r="AI7" i="13"/>
  <c r="AI8" i="13" s="1"/>
  <c r="U7" i="13"/>
  <c r="P7" i="13"/>
  <c r="R7" i="13"/>
  <c r="AH7" i="13" s="1"/>
  <c r="N81" i="11"/>
  <c r="M81" i="11"/>
  <c r="T31" i="11"/>
  <c r="O31" i="11"/>
  <c r="Q31" i="11"/>
  <c r="AE31" i="11" s="1"/>
  <c r="T30" i="11"/>
  <c r="O30" i="11"/>
  <c r="Q30" i="11"/>
  <c r="AE30" i="11" s="1"/>
  <c r="N24" i="11"/>
  <c r="M24" i="11"/>
  <c r="T22" i="11"/>
  <c r="O22" i="11"/>
  <c r="Q22" i="11"/>
  <c r="AE22" i="11" s="1"/>
  <c r="T18" i="11"/>
  <c r="O18" i="11"/>
  <c r="Q18" i="11"/>
  <c r="AE18" i="11" s="1"/>
  <c r="T17" i="11"/>
  <c r="O17" i="11"/>
  <c r="Q17" i="11"/>
  <c r="AE17" i="11" s="1"/>
  <c r="T16" i="11"/>
  <c r="O16" i="11"/>
  <c r="Q16" i="11"/>
  <c r="AE16" i="11" s="1"/>
  <c r="T15" i="11"/>
  <c r="O15" i="11"/>
  <c r="Q15" i="11"/>
  <c r="AE15" i="11" s="1"/>
  <c r="T14" i="11"/>
  <c r="O14" i="11"/>
  <c r="Q14" i="11"/>
  <c r="AE14" i="11" s="1"/>
  <c r="T13" i="11"/>
  <c r="O13" i="11"/>
  <c r="Q13" i="11"/>
  <c r="AE13" i="11" s="1"/>
  <c r="T12" i="11"/>
  <c r="O12" i="11"/>
  <c r="Q12" i="11"/>
  <c r="AE12" i="11" s="1"/>
  <c r="T11" i="11"/>
  <c r="O11" i="11"/>
  <c r="Q11" i="11"/>
  <c r="AE11" i="11" s="1"/>
  <c r="T10" i="11"/>
  <c r="O10" i="11"/>
  <c r="Q10" i="11"/>
  <c r="AE10" i="11" s="1"/>
  <c r="T9" i="11"/>
  <c r="O9" i="11"/>
  <c r="Q9" i="11"/>
  <c r="AE9" i="11" s="1"/>
  <c r="T8" i="11"/>
  <c r="O8" i="11"/>
  <c r="Q8" i="11"/>
  <c r="AE8" i="11" s="1"/>
  <c r="T7" i="11"/>
  <c r="O7" i="11"/>
  <c r="Q7" i="11"/>
  <c r="AE7" i="11" s="1"/>
  <c r="T6" i="11"/>
  <c r="O6" i="11"/>
  <c r="Q6" i="11"/>
  <c r="AE6" i="11" s="1"/>
  <c r="O154" i="10"/>
  <c r="N154" i="10"/>
  <c r="U99" i="10"/>
  <c r="P99" i="10"/>
  <c r="R99" i="10"/>
  <c r="AH99" i="10" s="1"/>
  <c r="U98" i="10"/>
  <c r="P98" i="10"/>
  <c r="R98" i="10" s="1"/>
  <c r="AH98" i="10" s="1"/>
  <c r="U97" i="10"/>
  <c r="P97" i="10"/>
  <c r="R97" i="10"/>
  <c r="AH97" i="10" s="1"/>
  <c r="U96" i="10"/>
  <c r="P96" i="10"/>
  <c r="R96" i="10" s="1"/>
  <c r="AH96" i="10" s="1"/>
  <c r="U95" i="10"/>
  <c r="P95" i="10"/>
  <c r="R95" i="10"/>
  <c r="AH95" i="10" s="1"/>
  <c r="U94" i="10"/>
  <c r="P94" i="10"/>
  <c r="R94" i="10" s="1"/>
  <c r="AH94" i="10" s="1"/>
  <c r="U93" i="10"/>
  <c r="P93" i="10"/>
  <c r="R93" i="10"/>
  <c r="AH93" i="10" s="1"/>
  <c r="U92" i="10"/>
  <c r="P92" i="10"/>
  <c r="R92" i="10" s="1"/>
  <c r="AH92" i="10" s="1"/>
  <c r="U91" i="10"/>
  <c r="P91" i="10"/>
  <c r="R91" i="10"/>
  <c r="AH91" i="10" s="1"/>
  <c r="U90" i="10"/>
  <c r="P90" i="10"/>
  <c r="R90" i="10" s="1"/>
  <c r="AH90" i="10" s="1"/>
  <c r="U89" i="10"/>
  <c r="P89" i="10"/>
  <c r="R89" i="10"/>
  <c r="AH89" i="10" s="1"/>
  <c r="U88" i="10"/>
  <c r="P88" i="10"/>
  <c r="R88" i="10" s="1"/>
  <c r="AH88" i="10" s="1"/>
  <c r="U87" i="10"/>
  <c r="P87" i="10"/>
  <c r="R87" i="10"/>
  <c r="AH87" i="10" s="1"/>
  <c r="U86" i="10"/>
  <c r="P86" i="10"/>
  <c r="R86" i="10" s="1"/>
  <c r="AH86" i="10" s="1"/>
  <c r="U85" i="10"/>
  <c r="P85" i="10"/>
  <c r="R85" i="10"/>
  <c r="AH85" i="10" s="1"/>
  <c r="U84" i="10"/>
  <c r="P84" i="10"/>
  <c r="R84" i="10" s="1"/>
  <c r="AH84" i="10" s="1"/>
  <c r="U83" i="10"/>
  <c r="P83" i="10"/>
  <c r="R83" i="10"/>
  <c r="AH83" i="10" s="1"/>
  <c r="U82" i="10"/>
  <c r="P82" i="10"/>
  <c r="R82" i="10" s="1"/>
  <c r="AH82" i="10" s="1"/>
  <c r="U81" i="10"/>
  <c r="P81" i="10"/>
  <c r="R81" i="10"/>
  <c r="AH81" i="10" s="1"/>
  <c r="U80" i="10"/>
  <c r="P80" i="10"/>
  <c r="R80" i="10" s="1"/>
  <c r="AH80" i="10" s="1"/>
  <c r="U79" i="10"/>
  <c r="P79" i="10"/>
  <c r="R79" i="10"/>
  <c r="AH79" i="10" s="1"/>
  <c r="U78" i="10"/>
  <c r="P78" i="10"/>
  <c r="R78" i="10" s="1"/>
  <c r="AH78" i="10" s="1"/>
  <c r="U77" i="10"/>
  <c r="P77" i="10"/>
  <c r="R77" i="10"/>
  <c r="AH77" i="10" s="1"/>
  <c r="U76" i="10"/>
  <c r="P76" i="10"/>
  <c r="R76" i="10" s="1"/>
  <c r="AH76" i="10" s="1"/>
  <c r="U75" i="10"/>
  <c r="P75" i="10"/>
  <c r="R75" i="10"/>
  <c r="AH75" i="10" s="1"/>
  <c r="U74" i="10"/>
  <c r="P74" i="10"/>
  <c r="R74" i="10" s="1"/>
  <c r="AH74" i="10" s="1"/>
  <c r="U73" i="10"/>
  <c r="P73" i="10"/>
  <c r="R73" i="10"/>
  <c r="AH73" i="10" s="1"/>
  <c r="U72" i="10"/>
  <c r="P72" i="10"/>
  <c r="R72" i="10" s="1"/>
  <c r="AH72" i="10" s="1"/>
  <c r="U71" i="10"/>
  <c r="P71" i="10"/>
  <c r="R71" i="10"/>
  <c r="AH71" i="10" s="1"/>
  <c r="U70" i="10"/>
  <c r="P70" i="10"/>
  <c r="R70" i="10" s="1"/>
  <c r="AH70" i="10" s="1"/>
  <c r="U69" i="10"/>
  <c r="P69" i="10"/>
  <c r="R69" i="10"/>
  <c r="AH69" i="10" s="1"/>
  <c r="U68" i="10"/>
  <c r="P68" i="10"/>
  <c r="R68" i="10" s="1"/>
  <c r="AH68" i="10" s="1"/>
  <c r="U67" i="10"/>
  <c r="P67" i="10"/>
  <c r="R67" i="10"/>
  <c r="AH67" i="10" s="1"/>
  <c r="U66" i="10"/>
  <c r="P66" i="10"/>
  <c r="R66" i="10" s="1"/>
  <c r="AH66" i="10" s="1"/>
  <c r="U65" i="10"/>
  <c r="P65" i="10"/>
  <c r="R65" i="10"/>
  <c r="AH65" i="10" s="1"/>
  <c r="U64" i="10"/>
  <c r="P64" i="10"/>
  <c r="R64" i="10" s="1"/>
  <c r="AH64" i="10" s="1"/>
  <c r="U63" i="10"/>
  <c r="P63" i="10"/>
  <c r="R63" i="10"/>
  <c r="AH63" i="10" s="1"/>
  <c r="U62" i="10"/>
  <c r="P62" i="10"/>
  <c r="R62" i="10" s="1"/>
  <c r="AH62" i="10" s="1"/>
  <c r="P61" i="10"/>
  <c r="R61" i="10" s="1"/>
  <c r="AH61" i="10" s="1"/>
  <c r="U60" i="10"/>
  <c r="P60" i="10"/>
  <c r="R60" i="10" s="1"/>
  <c r="AH60" i="10" s="1"/>
  <c r="U59" i="10"/>
  <c r="P59" i="10"/>
  <c r="R59" i="10" s="1"/>
  <c r="AH59" i="10" s="1"/>
  <c r="U58" i="10"/>
  <c r="P58" i="10"/>
  <c r="R58" i="10" s="1"/>
  <c r="AH58" i="10"/>
  <c r="U57" i="10"/>
  <c r="P57" i="10"/>
  <c r="R57" i="10" s="1"/>
  <c r="AH57" i="10" s="1"/>
  <c r="U56" i="10"/>
  <c r="P56" i="10"/>
  <c r="R56" i="10" s="1"/>
  <c r="AH56" i="10" s="1"/>
  <c r="U55" i="10"/>
  <c r="P55" i="10"/>
  <c r="R55" i="10" s="1"/>
  <c r="AH55" i="10" s="1"/>
  <c r="U54" i="10"/>
  <c r="P54" i="10"/>
  <c r="R54" i="10" s="1"/>
  <c r="AH54" i="10"/>
  <c r="U53" i="10"/>
  <c r="P53" i="10"/>
  <c r="R53" i="10" s="1"/>
  <c r="AH53" i="10" s="1"/>
  <c r="U52" i="10"/>
  <c r="P52" i="10"/>
  <c r="R52" i="10" s="1"/>
  <c r="AH52" i="10" s="1"/>
  <c r="U51" i="10"/>
  <c r="P51" i="10"/>
  <c r="R51" i="10" s="1"/>
  <c r="AH51" i="10" s="1"/>
  <c r="U50" i="10"/>
  <c r="P50" i="10"/>
  <c r="R50" i="10" s="1"/>
  <c r="AH50" i="10"/>
  <c r="U49" i="10"/>
  <c r="P49" i="10"/>
  <c r="R49" i="10" s="1"/>
  <c r="AH49" i="10" s="1"/>
  <c r="U48" i="10"/>
  <c r="P48" i="10"/>
  <c r="R48" i="10" s="1"/>
  <c r="AH48" i="10" s="1"/>
  <c r="U47" i="10"/>
  <c r="P47" i="10"/>
  <c r="R47" i="10" s="1"/>
  <c r="AH47" i="10" s="1"/>
  <c r="U46" i="10"/>
  <c r="P46" i="10"/>
  <c r="R46" i="10" s="1"/>
  <c r="AH46" i="10"/>
  <c r="U45" i="10"/>
  <c r="P45" i="10"/>
  <c r="R45" i="10" s="1"/>
  <c r="AH45" i="10" s="1"/>
  <c r="U44" i="10"/>
  <c r="P44" i="10"/>
  <c r="R44" i="10" s="1"/>
  <c r="AH44" i="10" s="1"/>
  <c r="U43" i="10"/>
  <c r="P43" i="10"/>
  <c r="R43" i="10" s="1"/>
  <c r="AH43" i="10" s="1"/>
  <c r="U42" i="10"/>
  <c r="P42" i="10"/>
  <c r="R42" i="10" s="1"/>
  <c r="AH42" i="10"/>
  <c r="U41" i="10"/>
  <c r="P41" i="10"/>
  <c r="R41" i="10" s="1"/>
  <c r="AH41" i="10" s="1"/>
  <c r="U40" i="10"/>
  <c r="P40" i="10"/>
  <c r="R40" i="10" s="1"/>
  <c r="AH40" i="10" s="1"/>
  <c r="U39" i="10"/>
  <c r="P39" i="10"/>
  <c r="R39" i="10" s="1"/>
  <c r="AH39" i="10" s="1"/>
  <c r="U38" i="10"/>
  <c r="P38" i="10"/>
  <c r="R38" i="10" s="1"/>
  <c r="AH38" i="10"/>
  <c r="U37" i="10"/>
  <c r="P37" i="10"/>
  <c r="R37" i="10" s="1"/>
  <c r="AH37" i="10" s="1"/>
  <c r="P36" i="10"/>
  <c r="R36" i="10"/>
  <c r="AH36" i="10" s="1"/>
  <c r="U35" i="10"/>
  <c r="P35" i="10"/>
  <c r="R35" i="10" s="1"/>
  <c r="AH35" i="10" s="1"/>
  <c r="U34" i="10"/>
  <c r="P34" i="10"/>
  <c r="R34" i="10"/>
  <c r="AH34" i="10" s="1"/>
  <c r="U33" i="10"/>
  <c r="P33" i="10"/>
  <c r="R33" i="10" s="1"/>
  <c r="AH33" i="10" s="1"/>
  <c r="U32" i="10"/>
  <c r="P32" i="10"/>
  <c r="R32" i="10"/>
  <c r="AH32" i="10" s="1"/>
  <c r="U31" i="10"/>
  <c r="P31" i="10"/>
  <c r="R31" i="10" s="1"/>
  <c r="AH31" i="10" s="1"/>
  <c r="U30" i="10"/>
  <c r="P30" i="10"/>
  <c r="R30" i="10"/>
  <c r="AH30" i="10" s="1"/>
  <c r="P29" i="10"/>
  <c r="R29" i="10" s="1"/>
  <c r="AH29" i="10" s="1"/>
  <c r="U28" i="10"/>
  <c r="P28" i="10"/>
  <c r="R28" i="10" s="1"/>
  <c r="AH28" i="10"/>
  <c r="U27" i="10"/>
  <c r="P27" i="10"/>
  <c r="R27" i="10" s="1"/>
  <c r="AH27" i="10" s="1"/>
  <c r="AI26" i="10"/>
  <c r="AI27" i="10"/>
  <c r="AI28" i="10" s="1"/>
  <c r="AI29" i="10" s="1"/>
  <c r="AI30" i="10" s="1"/>
  <c r="AI31" i="10" s="1"/>
  <c r="AI32" i="10" s="1"/>
  <c r="AI33" i="10" s="1"/>
  <c r="AI34" i="10" s="1"/>
  <c r="AI35" i="10" s="1"/>
  <c r="AI36" i="10" s="1"/>
  <c r="AI37" i="10" s="1"/>
  <c r="AI38" i="10" s="1"/>
  <c r="AI39" i="10" s="1"/>
  <c r="AI40" i="10" s="1"/>
  <c r="AI41" i="10" s="1"/>
  <c r="AI42" i="10" s="1"/>
  <c r="AI43" i="10" s="1"/>
  <c r="AI44" i="10" s="1"/>
  <c r="AI45" i="10" s="1"/>
  <c r="AI46" i="10" s="1"/>
  <c r="AI47" i="10" s="1"/>
  <c r="AI48" i="10" s="1"/>
  <c r="AI49" i="10" s="1"/>
  <c r="AI50" i="10" s="1"/>
  <c r="AI51" i="10" s="1"/>
  <c r="AI52" i="10" s="1"/>
  <c r="AI53" i="10" s="1"/>
  <c r="AI54" i="10" s="1"/>
  <c r="AI55" i="10" s="1"/>
  <c r="AI56" i="10" s="1"/>
  <c r="AI57" i="10" s="1"/>
  <c r="AI58" i="10" s="1"/>
  <c r="AI59" i="10" s="1"/>
  <c r="AI60" i="10" s="1"/>
  <c r="AI61" i="10" s="1"/>
  <c r="AI62" i="10" s="1"/>
  <c r="AI63" i="10" s="1"/>
  <c r="AI64" i="10" s="1"/>
  <c r="AI65" i="10" s="1"/>
  <c r="AI66" i="10" s="1"/>
  <c r="AI67" i="10" s="1"/>
  <c r="AI68" i="10" s="1"/>
  <c r="AI69" i="10" s="1"/>
  <c r="AI70" i="10" s="1"/>
  <c r="AI71" i="10" s="1"/>
  <c r="AI72" i="10" s="1"/>
  <c r="AI73" i="10" s="1"/>
  <c r="AI74" i="10" s="1"/>
  <c r="AI75" i="10" s="1"/>
  <c r="AI76" i="10" s="1"/>
  <c r="AI77" i="10" s="1"/>
  <c r="AI78" i="10" s="1"/>
  <c r="AI79" i="10" s="1"/>
  <c r="AI80" i="10" s="1"/>
  <c r="AI81" i="10" s="1"/>
  <c r="AI82" i="10" s="1"/>
  <c r="AI83" i="10" s="1"/>
  <c r="AI84" i="10" s="1"/>
  <c r="AI85" i="10" s="1"/>
  <c r="AI86" i="10" s="1"/>
  <c r="AI87" i="10" s="1"/>
  <c r="AI88" i="10" s="1"/>
  <c r="AI89" i="10" s="1"/>
  <c r="AI90" i="10" s="1"/>
  <c r="AI91" i="10" s="1"/>
  <c r="AI92" i="10" s="1"/>
  <c r="AI93" i="10" s="1"/>
  <c r="AI94" i="10" s="1"/>
  <c r="AI95" i="10" s="1"/>
  <c r="AI96" i="10" s="1"/>
  <c r="AI97" i="10" s="1"/>
  <c r="AI98" i="10" s="1"/>
  <c r="AI99" i="10" s="1"/>
  <c r="U26" i="10"/>
  <c r="P26" i="10"/>
  <c r="R26" i="10"/>
  <c r="AH26" i="10" s="1"/>
  <c r="U25" i="10"/>
  <c r="P25" i="10"/>
  <c r="R25" i="10" s="1"/>
  <c r="AH25" i="10" s="1"/>
  <c r="AI24" i="10"/>
  <c r="AI25" i="10" s="1"/>
  <c r="U24" i="10"/>
  <c r="P24" i="10"/>
  <c r="R24" i="10" s="1"/>
  <c r="AH24" i="10" s="1"/>
  <c r="N18" i="10"/>
  <c r="U17" i="10"/>
  <c r="P17" i="10"/>
  <c r="R17" i="10" s="1"/>
  <c r="AH17" i="10" s="1"/>
  <c r="U16" i="10"/>
  <c r="P16" i="10"/>
  <c r="R16" i="10" s="1"/>
  <c r="AH16" i="10" s="1"/>
  <c r="O16" i="10"/>
  <c r="U15" i="10"/>
  <c r="P15" i="10"/>
  <c r="R15" i="10"/>
  <c r="AH15" i="10" s="1"/>
  <c r="O15" i="10"/>
  <c r="O18" i="10" s="1"/>
  <c r="U14" i="10"/>
  <c r="P14" i="10"/>
  <c r="R14" i="10"/>
  <c r="AH14" i="10" s="1"/>
  <c r="U13" i="10"/>
  <c r="P13" i="10"/>
  <c r="R13" i="10" s="1"/>
  <c r="AH13" i="10" s="1"/>
  <c r="U12" i="10"/>
  <c r="P12" i="10"/>
  <c r="R12" i="10"/>
  <c r="AH12" i="10" s="1"/>
  <c r="U11" i="10"/>
  <c r="P11" i="10"/>
  <c r="R11" i="10" s="1"/>
  <c r="AH11" i="10" s="1"/>
  <c r="U10" i="10"/>
  <c r="P10" i="10"/>
  <c r="R10" i="10"/>
  <c r="AH10" i="10" s="1"/>
  <c r="U9" i="10"/>
  <c r="P9" i="10"/>
  <c r="R9" i="10" s="1"/>
  <c r="AH9" i="10" s="1"/>
  <c r="U8" i="10"/>
  <c r="P8" i="10"/>
  <c r="R8" i="10"/>
  <c r="AH8" i="10" s="1"/>
  <c r="AI7" i="10"/>
  <c r="AI8" i="10" s="1"/>
  <c r="AI9" i="10" s="1"/>
  <c r="AI10" i="10" s="1"/>
  <c r="AI11" i="10" s="1"/>
  <c r="AI12" i="10" s="1"/>
  <c r="AI13" i="10" s="1"/>
  <c r="AI14" i="10" s="1"/>
  <c r="AI15" i="10" s="1"/>
  <c r="AI16" i="10" s="1"/>
  <c r="AI17" i="10" s="1"/>
  <c r="U7" i="10"/>
  <c r="P7" i="10"/>
  <c r="R7" i="10" s="1"/>
  <c r="AH7" i="10" s="1"/>
  <c r="U6" i="10"/>
  <c r="P6" i="10"/>
  <c r="R6" i="10" s="1"/>
  <c r="AH6" i="10" s="1"/>
  <c r="N24" i="8"/>
  <c r="I93" i="9"/>
  <c r="H86" i="9"/>
  <c r="I85" i="9"/>
  <c r="I84" i="9"/>
  <c r="K73" i="9"/>
  <c r="I72" i="9"/>
  <c r="H62" i="9"/>
  <c r="H63" i="9" s="1"/>
  <c r="I61" i="9"/>
  <c r="H54" i="9"/>
  <c r="H55" i="9"/>
  <c r="I53" i="9"/>
  <c r="J28" i="9"/>
  <c r="H28" i="9"/>
  <c r="H16" i="9"/>
  <c r="H17" i="9" s="1"/>
  <c r="G15" i="9"/>
  <c r="G7" i="9"/>
  <c r="H40" i="9" s="1"/>
  <c r="H39" i="9" s="1"/>
  <c r="G6" i="9"/>
  <c r="H75" i="9" s="1"/>
  <c r="M24" i="8"/>
  <c r="O22" i="8"/>
  <c r="Q22" i="8"/>
  <c r="AE22" i="8" s="1"/>
  <c r="T22" i="8"/>
  <c r="O18" i="8"/>
  <c r="Q18" i="8"/>
  <c r="AE18" i="8" s="1"/>
  <c r="O17" i="8"/>
  <c r="Q17" i="8" s="1"/>
  <c r="AE17" i="8" s="1"/>
  <c r="T17" i="8"/>
  <c r="O16" i="8"/>
  <c r="Q16" i="8" s="1"/>
  <c r="AE16" i="8" s="1"/>
  <c r="O15" i="8"/>
  <c r="Q15" i="8"/>
  <c r="AE15" i="8" s="1"/>
  <c r="T15" i="8"/>
  <c r="O14" i="8"/>
  <c r="Q14" i="8"/>
  <c r="AE14" i="8" s="1"/>
  <c r="T13" i="8"/>
  <c r="O13" i="8"/>
  <c r="Q13" i="8"/>
  <c r="AE13" i="8" s="1"/>
  <c r="O12" i="8"/>
  <c r="Q12" i="8" s="1"/>
  <c r="AE12" i="8" s="1"/>
  <c r="O11" i="8"/>
  <c r="Q11" i="8"/>
  <c r="AE11" i="8" s="1"/>
  <c r="T11" i="8"/>
  <c r="O10" i="8"/>
  <c r="Q10" i="8"/>
  <c r="AE10" i="8" s="1"/>
  <c r="O9" i="8"/>
  <c r="Q9" i="8" s="1"/>
  <c r="AE9" i="8" s="1"/>
  <c r="T9" i="8"/>
  <c r="O8" i="8"/>
  <c r="Q8" i="8" s="1"/>
  <c r="AE8" i="8" s="1"/>
  <c r="O7" i="8"/>
  <c r="Q7" i="8"/>
  <c r="AE7" i="8" s="1"/>
  <c r="T7" i="8"/>
  <c r="O6" i="8"/>
  <c r="Q6" i="8"/>
  <c r="AE6" i="8" s="1"/>
  <c r="H18" i="7"/>
  <c r="H28" i="6"/>
  <c r="P18" i="1"/>
  <c r="R18" i="1" s="1"/>
  <c r="AH18" i="1" s="1"/>
  <c r="I68" i="6"/>
  <c r="I89" i="6"/>
  <c r="H82" i="6"/>
  <c r="I81" i="6"/>
  <c r="I80" i="6"/>
  <c r="H58" i="6"/>
  <c r="H59" i="6" s="1"/>
  <c r="I57" i="6"/>
  <c r="H50" i="6"/>
  <c r="H51" i="6" s="1"/>
  <c r="H53" i="6" s="1"/>
  <c r="H60" i="6" s="1"/>
  <c r="H61" i="6" s="1"/>
  <c r="H69" i="6" s="1"/>
  <c r="I69" i="6" s="1"/>
  <c r="I49" i="6"/>
  <c r="H16" i="6"/>
  <c r="H17" i="6" s="1"/>
  <c r="G15" i="6"/>
  <c r="G7" i="6"/>
  <c r="H40" i="6"/>
  <c r="G6" i="6"/>
  <c r="H71" i="6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P7" i="1"/>
  <c r="R7" i="1" s="1"/>
  <c r="AH7" i="1" s="1"/>
  <c r="P8" i="1"/>
  <c r="R8" i="1" s="1"/>
  <c r="AH8" i="1" s="1"/>
  <c r="P10" i="1"/>
  <c r="R10" i="1" s="1"/>
  <c r="AH10" i="1" s="1"/>
  <c r="P16" i="1"/>
  <c r="R16" i="1" s="1"/>
  <c r="AH16" i="1" s="1"/>
  <c r="P17" i="1"/>
  <c r="R17" i="1" s="1"/>
  <c r="AH17" i="1" s="1"/>
  <c r="P12" i="1"/>
  <c r="R12" i="1" s="1"/>
  <c r="AH12" i="1" s="1"/>
  <c r="U12" i="1"/>
  <c r="P9" i="1"/>
  <c r="R9" i="1" s="1"/>
  <c r="AH9" i="1" s="1"/>
  <c r="U9" i="1"/>
  <c r="P15" i="1"/>
  <c r="R15" i="1" s="1"/>
  <c r="AH15" i="1" s="1"/>
  <c r="U15" i="1"/>
  <c r="P11" i="1"/>
  <c r="R11" i="1" s="1"/>
  <c r="AH11" i="1" s="1"/>
  <c r="U11" i="1"/>
  <c r="P13" i="1"/>
  <c r="R13" i="1" s="1"/>
  <c r="AH13" i="1" s="1"/>
  <c r="P14" i="1"/>
  <c r="R14" i="1" s="1"/>
  <c r="AH14" i="1" s="1"/>
  <c r="H29" i="6"/>
  <c r="H83" i="6"/>
  <c r="H84" i="6" s="1"/>
  <c r="H90" i="6" s="1"/>
  <c r="H91" i="6" s="1"/>
  <c r="I91" i="6" s="1"/>
  <c r="H52" i="6"/>
  <c r="H56" i="9"/>
  <c r="T10" i="8"/>
  <c r="T14" i="8"/>
  <c r="T18" i="8"/>
  <c r="T6" i="8"/>
  <c r="T8" i="8"/>
  <c r="T12" i="8"/>
  <c r="T16" i="8"/>
  <c r="U13" i="1"/>
  <c r="U14" i="1"/>
  <c r="U16" i="1"/>
  <c r="U8" i="1"/>
  <c r="U17" i="1"/>
  <c r="U10" i="1"/>
  <c r="U18" i="1"/>
  <c r="U7" i="1"/>
  <c r="H18" i="9"/>
  <c r="H57" i="9"/>
  <c r="H64" i="9" s="1"/>
  <c r="H18" i="6"/>
  <c r="H39" i="6"/>
  <c r="I39" i="6" s="1"/>
  <c r="AG10" i="12" l="1"/>
  <c r="H41" i="6"/>
  <c r="H42" i="6"/>
  <c r="H29" i="9"/>
  <c r="AG14" i="12"/>
  <c r="AG5" i="12"/>
  <c r="AG7" i="12"/>
  <c r="AG11" i="12"/>
  <c r="AG4" i="12"/>
  <c r="AG8" i="12"/>
  <c r="AG9" i="12"/>
  <c r="AG12" i="12"/>
  <c r="AG13" i="12"/>
  <c r="H42" i="9"/>
  <c r="I39" i="9"/>
  <c r="H19" i="9"/>
  <c r="H15" i="9"/>
  <c r="I15" i="9" s="1"/>
  <c r="H65" i="9"/>
  <c r="H73" i="9" s="1"/>
  <c r="H72" i="6"/>
  <c r="H73" i="6" s="1"/>
  <c r="H19" i="6"/>
  <c r="H15" i="6"/>
  <c r="I15" i="6" s="1"/>
  <c r="H41" i="9"/>
  <c r="H87" i="9"/>
  <c r="H88" i="9" s="1"/>
  <c r="H94" i="9" s="1"/>
  <c r="H95" i="9" s="1"/>
  <c r="I95" i="9" s="1"/>
  <c r="L73" i="9" l="1"/>
  <c r="I73" i="9"/>
  <c r="H32" i="9"/>
  <c r="H27" i="9"/>
  <c r="J27" i="9"/>
  <c r="H27" i="6"/>
  <c r="H32" i="6"/>
  <c r="H76" i="9"/>
  <c r="H77" i="9" s="1"/>
  <c r="H31" i="6" l="1"/>
  <c r="I27" i="6"/>
  <c r="H30" i="6"/>
  <c r="H31" i="9"/>
  <c r="I27" i="9"/>
  <c r="H30" i="9"/>
</calcChain>
</file>

<file path=xl/sharedStrings.xml><?xml version="1.0" encoding="utf-8"?>
<sst xmlns="http://schemas.openxmlformats.org/spreadsheetml/2006/main" count="5133" uniqueCount="1204">
  <si>
    <t>Przebudowa i adaptacja budynku Gimnazjum nr 1 na potrzeby Zespołu Szkół Ponadgimnazjalnych nr 3 w Mysłowicach</t>
  </si>
  <si>
    <t>WND-RPSL.08.02.00-00-061/08</t>
  </si>
  <si>
    <t>Przebudowa i rozbudowa budynku Zespołu Szkół Specjalnych Nr 3 im. Św. Łukasza w Rudzie Śląskiej</t>
  </si>
  <si>
    <t>WND-RPSL.08.02.00-00-123/08</t>
  </si>
  <si>
    <t>Budowa sali gimnastycznej przy Szkole Podstawowej Nr 9 przy ul. Piłsudskiego 47 w Bielsku-Białej</t>
  </si>
  <si>
    <t>WND-RPSL.08.02.00-00-008/08</t>
  </si>
  <si>
    <t>Modernizacja infrastruktury Zespołu Szkół Specjalnych nr 4 w Sosnowcu- rozszerzenie oferty rehabilitacyjno-dydaktycznej</t>
  </si>
  <si>
    <t>WND-RPSL.08.02.00-00-234/08</t>
  </si>
  <si>
    <t>Budowa kompleksu boisk z ogrodzeniem dla Szkoły Podstawowej Nr 44 w Katowicach</t>
  </si>
  <si>
    <t>Gmina Zawiercie</t>
  </si>
  <si>
    <t>WND-RPSL.08.02.00-00-134/08</t>
  </si>
  <si>
    <t>Zwiększenie oferty edukacyjno - wychowawczej poprzez budowę przedszkola integracyjnego nr 3 w Zawierciu</t>
  </si>
  <si>
    <t>Polski Związek Niewidomych Okręg Śląski</t>
  </si>
  <si>
    <t>WND-RPSL.08.02.00-00-069/08</t>
  </si>
  <si>
    <t>Modernizacja i rozbudowa infrastruktury sportowej przy Specjalnym Ośrodku Szkolno-Wychowawczym dla Młodzieży Niewidomej i Słabowidzącej w Chorzowie</t>
  </si>
  <si>
    <t>Miasto Jaworzno</t>
  </si>
  <si>
    <t>WND-RPSL.08.02.00-00-217/08</t>
  </si>
  <si>
    <t>Szkoła przyjazna uczniom - remont i rozbudowa zaplecza do nauki w zakresie gastronomiczno-hotelarskim w ZSP nr 4 w Jaworznie</t>
  </si>
  <si>
    <t>Miasto Gliwice</t>
  </si>
  <si>
    <t>WND-RPSL.08.02.00-00-166/08</t>
  </si>
  <si>
    <t>W przyszłość z klasą - utworzenie sieci nowoczesnych pracowni przedmiotowych i specjalistycznych w gliwickich placówkach kształcenia ponadgimnazjalnego</t>
  </si>
  <si>
    <t>WND-RPSL.08.02.00-00-082/08</t>
  </si>
  <si>
    <t>Utworzenie pracowni szkolnictwa zawodowego w szkołach ponadgimnazjalnych Powiatu Pszczyńskiego</t>
  </si>
  <si>
    <t>WND-RPSL.08.02.00-00-180/08</t>
  </si>
  <si>
    <t>Remont internatu, kuchni i stołówki w Specjalnym Ośrodku Szkolno - Wychowawczym w Tarnowskich Górach</t>
  </si>
  <si>
    <t>WND-RPSL.08.02.00-00-209/08</t>
  </si>
  <si>
    <t>Wyrównywanie szans edukacyjnych poprzez budowę przedszkola w dzielnicy Rogoźna w Żorach</t>
  </si>
  <si>
    <t>WND-RPSL.08.02.00-00-042/08</t>
  </si>
  <si>
    <t>Wyposażenie pracowni do nauki przedmiotów matematyczno - przyrodniczych oraz języków obcych w szkołach miasta Tychy</t>
  </si>
  <si>
    <t>Gmina Pszczyna</t>
  </si>
  <si>
    <t>WND-RPSL.08.02.00-00-003/08</t>
  </si>
  <si>
    <t>Modernizacja Zespołu Szkolno-Przedszkolnego w Piasku wraz z budową segmentu D</t>
  </si>
  <si>
    <t>Gmina Miasto Sosnowiec</t>
  </si>
  <si>
    <t>WND-RPSL.08.02.00-00-039/08</t>
  </si>
  <si>
    <t>Modernizacja istniejącego obiektu i terenu w Zespole Szkół Muzycznych ul. Wawel 2</t>
  </si>
  <si>
    <t>WND-RPSL.08.02.00-00-110/08</t>
  </si>
  <si>
    <t>Bliżej sportu - budowa kompleksu lekkoatletycznego przy Zespole Szkół Ogólnokształcących Mistrzostwa Sportowego w Raciborzu</t>
  </si>
  <si>
    <t>WND-RPSL.08.02.00-00-184/08</t>
  </si>
  <si>
    <t>Nasze marzenie - nowe boisko - przebudowa boisk szkolnych i urządzeń sportowych ZSO Nr 3 w Sosnowcu, ul. Piłsudskiego 114</t>
  </si>
  <si>
    <t>Chorzów- miasto na prawach powiatu</t>
  </si>
  <si>
    <t>WND-RPSL.08.02.00-00-172/08</t>
  </si>
  <si>
    <t>Pracownia mechatroniki w Zespole Szkół Technicznych  i Ogólnokształcąych Nr 3 w Chorzowie</t>
  </si>
  <si>
    <t>WND-RPSL.08.02.00-00-212/08</t>
  </si>
  <si>
    <t>Adaptacja pomieszczeń na salę zajęć ruchowych dla dzieci w Miejskim Przedszkolu Nr 5 w Katowicach</t>
  </si>
  <si>
    <t>WND-RPSL.08.02.00-00-202/08</t>
  </si>
  <si>
    <t>Przebudowa basenu szkolnego przy Szkole Podstawowej nr 28 w Bytomiu, ul. Armii Krajowej 40</t>
  </si>
  <si>
    <t>WND-RPSL.08.02.00-00-079/08</t>
  </si>
  <si>
    <t>Przebudowa i doposażenie warsztatów Zespołu Szkół nr 5 w Tychach szansą na rozwój szkolnictwa zawodowego</t>
  </si>
  <si>
    <t>WND-RPSL.08.02.00-00-200/08</t>
  </si>
  <si>
    <t>Nadbudowa sali baletowej w Ogólnokształcącej Szkole Baletowej w Bytomiu ul. Jagiellońska 23</t>
  </si>
  <si>
    <t>WND-RPSL.08.02.00-00-225/08</t>
  </si>
  <si>
    <t>Pracownia multimedialna ze studiem nagrań - realizacja innowacji pedagogicznych w II LO w Mysłowicach</t>
  </si>
  <si>
    <t>Zespół Szkół Technicznych w Rybniku</t>
  </si>
  <si>
    <t>WND-RPSL.08.02.00-00-140/08</t>
  </si>
  <si>
    <t>Dostosowanie oferty edukacyjnej do potrzeb rynku pracy poprzez uruchomienie pracowni mechatroniki w Zespole Szkół Technicznych w Rybniku</t>
  </si>
  <si>
    <t>WND-RPSL.08.02.00-00-189/08</t>
  </si>
  <si>
    <t>Odnowa i rozbudowa bazy sportowej na potrzeby placówek edukacyjnych - budowa sali gimnastycznej i modernizacja budynku Gimnazjum nr 2 w Rybniku</t>
  </si>
  <si>
    <t>WND-RPSL.08.02.00-00-179/08</t>
  </si>
  <si>
    <t>Modernizacja drogą do mistrzostwa w pracy w Zespole Szkół Gastronomiczno- Hotelarskich w Tarnowskich Górach</t>
  </si>
  <si>
    <t>WND-RPSL.08.02.00-00-205/08</t>
  </si>
  <si>
    <t>Budowa szkolnej hali widowiskowo-sportowej przy Szkole Podstawowej nr 43 w Bytomiu, ul. Suchogórska 98</t>
  </si>
  <si>
    <t>WND-RPSL.08.02.00-00-190/08</t>
  </si>
  <si>
    <t>Rozbudowa infrastruktury społecznej na potrzeby dzielnicy Paruszowiec - Piaski - budowa przedszkola i świetlicy środowiskowej</t>
  </si>
  <si>
    <t>Gmina Zabrze</t>
  </si>
  <si>
    <t>WND-RPSL.08.02.00-00-192/08</t>
  </si>
  <si>
    <t>Budowa sali gimnastycznej z zapleczem socjalnym i łącznikiem przy Szkole Podstawowej nr 15 przy ul. Czołgistów 1 w Zabrzu</t>
  </si>
  <si>
    <t>WND-RPSL.08.02.00-00-191/08</t>
  </si>
  <si>
    <t>Odnowa i rozbudowa bazy sportowej na potrzeby placówek edukacyjnych - budowa sali gimnastycznej i modernizacja budynku Zespołu Szkół Ogólnokształcących w Rybniku</t>
  </si>
  <si>
    <t>WND-RPSL.08.02.00-00-060/08</t>
  </si>
  <si>
    <t>Przebudowa budynku Zespołu Szkół Specjalnych Nr 2 przy ul. Magazynowej 35a w Rudzie Śląskiej</t>
  </si>
  <si>
    <t>WND-RPSL.08.02.00-00-160/08</t>
  </si>
  <si>
    <t>Budowa multimedialnych pracowni przedmiotów ścisłych w placówkach oświatowych na terenie Gminy Zabrze</t>
  </si>
  <si>
    <t>WND-RPSL.08.02.00-00-083/08</t>
  </si>
  <si>
    <t>Rozbudowa i modernizacja budynku basenu Zespołu Szkół Rolniczych</t>
  </si>
  <si>
    <t>WND-RPSL.08.02.00-00-228/08</t>
  </si>
  <si>
    <t>Pracownia medialno - językowa dla gimnazjum dwujęzycznego i liceum z klasą dwujęzyczną w Mysłowicach</t>
  </si>
  <si>
    <t>WND-RPSL.08.02.00-00-164/08</t>
  </si>
  <si>
    <t>Równe szanse, lepszy start - modernizacja warsztatów szkolnych i zaplecza dydaktycznego z przystosowaniem dla potrzeb uczniów niepełnosprawnych w Zespole Szkół Ekonomiczno-Usługowych w Gliwicach</t>
  </si>
  <si>
    <t>WND-RPSL.08.02.00-00-162/08</t>
  </si>
  <si>
    <t>Budowa multimedialnych pracowni językowych w gimnazjach na terenie Gminy Zabrze</t>
  </si>
  <si>
    <t>WND-RPSL.08.02.00-00-182/08</t>
  </si>
  <si>
    <t>Przebudowa boisk szkolnych i urządzeń sportowych przy Zespole Szkół Projektowania i Stylizacji Ubioru w Sosnowcu, ul. Gen. Grota Roweckiego 64</t>
  </si>
  <si>
    <t>WND-RPSL.08.02.00-00-080/08</t>
  </si>
  <si>
    <t>Inwestycja w muzykę - przebudowa Zespołu Szkół Muzycznych w Tychach</t>
  </si>
  <si>
    <t>WND-RPSL.08.02.00-00-051/08</t>
  </si>
  <si>
    <t>Przebudowa z rozbudową i remontem budynku Gimnazjum nr 9 przy ul. Jana III Sobieskiego 15 w Częstochowie</t>
  </si>
  <si>
    <t>WND-RPSL.08.02.00-00-227/08</t>
  </si>
  <si>
    <t>Rozbudowa i modernizacja przyszkolnej infrastruktury sportowej w Mysłowicach</t>
  </si>
  <si>
    <t>WND-RPSL.08.02.00-00-168/08</t>
  </si>
  <si>
    <t>Modernizacja kompleksu sportowego przy Zespole Szkół Ponadgimnazjalnych im. Unii Europejskiej w Gliwicach</t>
  </si>
  <si>
    <t>WND-RPSL.08.02.00-00-133/08</t>
  </si>
  <si>
    <t>Poprawa jakości przyszkolnej infrastruktury sportowej w Zawierciu</t>
  </si>
  <si>
    <t>WND-RPSL.08.02.00-00-203/08</t>
  </si>
  <si>
    <t>Przebudowa boiska szkolnego wielofunkcyjnego w Zespole Szkół Ogólnokształcących nr 3 w Bytomiu, ul. Powstańców Śląskich 2</t>
  </si>
  <si>
    <t>WND-RPSL.08.02.00-00-029/08</t>
  </si>
  <si>
    <t>Nowoczesne laboratorium chemiczno-fizyczne w Gimnazjum nr 13 w Rudzie Śląskiej szansą poprawy jakości kształcenia oraz rozwoju zainteresowań młodzieży</t>
  </si>
  <si>
    <t>WND-RPSL.08.02.00-00-226/08</t>
  </si>
  <si>
    <t>System Wspomagania Zarządzania Oświatą w Mieście Mysłowice</t>
  </si>
  <si>
    <t>WND-RPSL.08.02.00-00-124/08</t>
  </si>
  <si>
    <t>Budowa Gimnazjum nr 15 z salą gimnastyczną i zapleczem w Bielsku-Białej</t>
  </si>
  <si>
    <t>Liceum Ogólnokształcące im. J.F. Kennedy'ego</t>
  </si>
  <si>
    <t>WND-RPSL.08.02.00-00-211/08</t>
  </si>
  <si>
    <t>Budowa oraz wyposażenie nowoczesnej szkoły podstawowej, gimnazjum i liceum w Katowicach, jako zespołu szkół poprawiającego jakość i dostępność kształcenia w województwie śląskim.</t>
  </si>
  <si>
    <t>WND-RPSL.08.02.00-00-102/08</t>
  </si>
  <si>
    <t>Rozbudowa krytej pływalni w ZS nr 6 w Jastrzębiu Zdroju</t>
  </si>
  <si>
    <t>WND-RPSL.08.02.00-00-183/08</t>
  </si>
  <si>
    <t>Jest boisko - jest wszystko - przebudowa boisk szkolnych i urządzeń sportowych przy ZSO Nr 15 w Sosnowcu, Pl. Waldemara Zillingera 1</t>
  </si>
  <si>
    <t>WND-RPSL.08.02.00-00-087/08</t>
  </si>
  <si>
    <t>Przebudowa istniejącej bazy sportowej przy Miejskim Gimnazjum nr 1 przy ul. Armii Krajowej 2 w Piekarach Śląskich</t>
  </si>
  <si>
    <t>Centralna Szkoła Państwowej Straży Pożarnej</t>
  </si>
  <si>
    <t>WND-RPSL.08.02.00-00-155/08</t>
  </si>
  <si>
    <t>Modernizacja laboratorium fizykochemii spalania i środków gaśniczych Centralnej Szkoły Państwowej Straży Pożarnej w Częstochowie</t>
  </si>
  <si>
    <t>Gmina Świętochłowice</t>
  </si>
  <si>
    <t>WND-RPSL.08.02.00-00-034/08</t>
  </si>
  <si>
    <t>Budowa hali sportowo-widowiskowej przy ZSO nr 2 w Świętochłowicach przy ul. Sudeckiej</t>
  </si>
  <si>
    <t>WND-RPSL.08.02.00-00-233/08</t>
  </si>
  <si>
    <t>Przebudowa boiska do piłki nożnej dla Szkoły Podstawowej Nr 67 z oddziałami integracyjnymi w Katowicach</t>
  </si>
  <si>
    <t>WND-RPSL.08.02.00-00-049/08</t>
  </si>
  <si>
    <t>Przebudowa i remont Szkoły Podstawowej nr 40 przy Alei Jana Pawła II nr 95 w Częstochowie</t>
  </si>
  <si>
    <t>WND-RPSL.08.02.00-00-052/08</t>
  </si>
  <si>
    <t>Przebudowa i remont Miejskiego Przedszkola nr 9 przy ul. Sabinowskiej w Częstochowie</t>
  </si>
  <si>
    <t>WND-RPSL.08.02.00-00-050/08</t>
  </si>
  <si>
    <t>Zagospodarowanie terenu przy SP nr 53 przy ul. Orkana na cele związane ze sportem i rekreacją</t>
  </si>
  <si>
    <t>Gmina Dąbrowa Górnicza</t>
  </si>
  <si>
    <t>WND-RPSL.08.02.00-00-007/08</t>
  </si>
  <si>
    <t>Przebudowa obiektów sportowych przy Zespole Szkół Sportowych w Dąbrowie Górniczej ul. Chopina 34</t>
  </si>
  <si>
    <t>WND-RPSL.08.02.00-00-178/08</t>
  </si>
  <si>
    <t>Termomodernizacja i wymiana instalacji elektrycznej w II Liceum Ogólnokształcącym im. S. Staszica w Tarnowskich Górach</t>
  </si>
  <si>
    <t>WND-RPSL.08.02.00-00-041/08</t>
  </si>
  <si>
    <t>Integracja i modernizacja systemów informatycznych wspomagających zarządzanie oświatą w publicznych szkołach i placówkach oświatowych miasta Tychy</t>
  </si>
  <si>
    <t>WND-RPSL.08.02.00-00-033/08</t>
  </si>
  <si>
    <t>Zintegrowany System Zarządzania Oświatą dla Miasta Bielska-Białej</t>
  </si>
  <si>
    <t>Ewangelickie Towarzystwo Edukacyjne</t>
  </si>
  <si>
    <t>WND-RPSL.08.02.00-00-092/08</t>
  </si>
  <si>
    <t>Gimnazjum i Liceum Ogólnokształcące ETE w Gliwicach - nowoczesnymi szkołami na miarę XXI wieku.</t>
  </si>
  <si>
    <t>WND-RPSL.08.02.00-00-101/08</t>
  </si>
  <si>
    <t>Budowa obiektów sportowych przy SP 17 w Jastrzębiu Zdroju</t>
  </si>
  <si>
    <t>WND-RPSL.08.02.00-00-107/08</t>
  </si>
  <si>
    <t>Budowa wielofunkcyjnego boiska do hokeja na trawie na terenie Gimnazjum nr 4 przy ulicy W. Janasa 11 w Tarnowskich Górach</t>
  </si>
  <si>
    <t>Miasto Ustroń</t>
  </si>
  <si>
    <t>WND-RPSL.08.02.00-00-220/08</t>
  </si>
  <si>
    <t>Budowa sali gimnastycznej wraz z pomieszczeniami towarzyszącymi przy Szkole Podstawowej nr 1 w Ustroniu</t>
  </si>
  <si>
    <t>WND-RPSL.08.02.00-00-216/08</t>
  </si>
  <si>
    <t>Rozbudowa i modernizacja zespołu szkolno-przedszkolnego w krzyżowicach</t>
  </si>
  <si>
    <t>WND-RPSL.08.02.00-00-174/08</t>
  </si>
  <si>
    <t>Sukces regionu w jakości kształcenia  - Remont i wyposażenie pracowni obrabiarek CNC w Powiatowym Centrum Kształcenia Praktycznego w Żywcu.</t>
  </si>
  <si>
    <t>WND-RPSL.08.02.00-00-125/08</t>
  </si>
  <si>
    <t>Budowa hali sportowej przy Zespole Szkół w Starokrzepicach</t>
  </si>
  <si>
    <t>Gmina Goleszów</t>
  </si>
  <si>
    <t>WND-RPSL.08.02.00-00-146/08</t>
  </si>
  <si>
    <t>Modernizacja i wyposażenie Szkoły Podstawowej w Cisownicy</t>
  </si>
  <si>
    <t>WND-RPSL.08.02.00-00-119/08</t>
  </si>
  <si>
    <t>Budowa przedszkola publicznego w Ochabach w gminie Skoczów</t>
  </si>
  <si>
    <t>Gmina Wisła</t>
  </si>
  <si>
    <t>WND-RPSL.08.02.00-00-198/08</t>
  </si>
  <si>
    <t>Budowa sali gimnastycznej i wielofunkcyjnego boiska sportowego dla Zespołu Szkół nr 1 w Wiśle</t>
  </si>
  <si>
    <t>WND-RPSL.08.02.00-00-208/08</t>
  </si>
  <si>
    <t>Budowa Gimnazjum Gminnego w Żarkach wraz z Jurajskim Centrum Informacji Europejskiej</t>
  </si>
  <si>
    <t>WND-RPSL.08.02.00-00-128/08</t>
  </si>
  <si>
    <t>Budowa kompleksu sportowo-rewalidacyjnego przy Zespole Szkół Specjalnych w Czerwionce-Leszczynach</t>
  </si>
  <si>
    <t>WND-RPSL.08.02.00-00-159/08</t>
  </si>
  <si>
    <t>Budowa hali sportowej w Czernichowie wraz z zagospodarowaniem terenu.</t>
  </si>
  <si>
    <t>WND-RPSL.08.02.00-00-163/08</t>
  </si>
  <si>
    <t>Budowa i wyposażenie przyszkolnego obiektu sportowego w Gimnazjum nr 1 w Żywcu</t>
  </si>
  <si>
    <t>Gmina Ożarowice</t>
  </si>
  <si>
    <t>WND-RPSL.08.02.00-00-093/08</t>
  </si>
  <si>
    <t>Rozbudowa i przebudowa Szkoły Podstawowej w Zendku o obiekt sali gimnastycznej wraz z pomieszczeniami dydaktycznymi i zapleczem, siecią wodociągową oraz kompleksem boisk zewnętrznych</t>
  </si>
  <si>
    <t>Gmina Mikołów</t>
  </si>
  <si>
    <t>WND-RPSL.08.02.00-00-044/08</t>
  </si>
  <si>
    <t>Budowa Hali Sportowej i adaptacja budynku Szkoły Podstawowej nr 3 z Oddziałami Integracyjnymi w Mikołowie</t>
  </si>
  <si>
    <t>WND-RPSL.08.02.00-00-156/08</t>
  </si>
  <si>
    <t>Budowa i wyposażenie przyszkolnej sali gimnastycznej w Brzuśniku wraz ze stołówką.</t>
  </si>
  <si>
    <t>WND-RPSL.08.02.00-00-056/08</t>
  </si>
  <si>
    <t>Przebudowa i rozbudowa obiektu Zespołu Szkół oraz budowa Przedszkola w Wyrach przy ul. Puszkina 10</t>
  </si>
  <si>
    <t>Powiat lubliniecki</t>
  </si>
  <si>
    <t>WND-RPSL.08.02.00-00-129/08</t>
  </si>
  <si>
    <t>Budowa hali sportowej wraz z termomodernizacją budynku Zespołu Szkół Ogólnokształcąco - Technicznych w Lublińcu przy ul. ks. płk J. Szymały 3</t>
  </si>
  <si>
    <t>Gmina Suszec</t>
  </si>
  <si>
    <t>WND-RPSL.08.02.00-00-014/08</t>
  </si>
  <si>
    <t>Remont, przebudowa, rozbudowa i termomodernizacja budynku Szkoły Podstawowej w Rudziczce</t>
  </si>
  <si>
    <t>Gmina Orzesze</t>
  </si>
  <si>
    <t>WND-RPSL.08.02.00-00-012/08</t>
  </si>
  <si>
    <t>Dobudowa sali gimnastycznej wraz z zapleczem do Szkoły Podstawowej w Orzeszu - Mościskach</t>
  </si>
  <si>
    <t>Gmina Gilowice</t>
  </si>
  <si>
    <t>WND-RPSL.08.02.00-00-090/08</t>
  </si>
  <si>
    <t>Poprawa warunków kształcenia na terenie Gminy Gilowice poprzez budowę sali gimnastycznej przy Zespole Szkół im. Jana Pawła II w Rychwałdzie</t>
  </si>
  <si>
    <t>Miasto Imielin</t>
  </si>
  <si>
    <t>WND-RPSL.08.02.00-00-131/08</t>
  </si>
  <si>
    <t>Budowa budynku przedszkola wraz z infrastrukturą towarzyszącą w Imielinie przy ulicy Sapety</t>
  </si>
  <si>
    <t>WND-RPSL.08.02.00-00-025/08</t>
  </si>
  <si>
    <t>Budowa Sali gimnastycznej przy Zespole Szkolno-Przedszkolnym w Zarzeczu</t>
  </si>
  <si>
    <t>WND-RPSL.08.02.00-00-136/08</t>
  </si>
  <si>
    <t>Budowa sal gimnastycznych przy Zespole Szkół w Kusiętach i Zrębicach, Gmina Olsztyn</t>
  </si>
  <si>
    <t>Gmina Strumień</t>
  </si>
  <si>
    <t>WND-RPSL.08.02.00-00-040/08</t>
  </si>
  <si>
    <t>Rozbudowa i modernizacja sali gimnastycznej przy Zespole Szkół w Drogomyślu wraz z utworzeniem Miasteczka Ruchu Drogowego</t>
  </si>
  <si>
    <t>WND-RPSL.08.02.00-00-057/08</t>
  </si>
  <si>
    <t>Wzrost dostępności do infrastruktury sportowej poprzez budowę sali gimnastycznej przy ZS nr 1 w Myszkowie</t>
  </si>
  <si>
    <t>Miasto Wodzisław Śląski</t>
  </si>
  <si>
    <t>WND-RPSL.08.02.00-00-096/08</t>
  </si>
  <si>
    <t>Budowa pełnowymiarowej sali gimnastycznej w Gimnazjum nr 2 przy ul. 26 Marca w Wodzisławiu Śląskim</t>
  </si>
  <si>
    <t>WND-RPSL.08.02.00-00-122/08</t>
  </si>
  <si>
    <t>Modernizacja Pracowni Zajęć Praktycznych dla uczniów Zasadniczej Szkoły Zawodowej przy Zespole Szkół Ponadgimnazjalnych w Koniecpolu</t>
  </si>
  <si>
    <t>Gmina Świerklaniec</t>
  </si>
  <si>
    <t>WND-RPSL.08.02.00-00-028/08</t>
  </si>
  <si>
    <t>Rozbudowa szkoły podstawowej w Świerklańcu</t>
  </si>
  <si>
    <t>WND-RPSL.08.02.00-00-081/08</t>
  </si>
  <si>
    <t>Budowa hali sportowej z zapleczem przy Zespole Szkół w Ostrowach</t>
  </si>
  <si>
    <t>Gmina Toszek</t>
  </si>
  <si>
    <t>WND-RPSL.08.02.00-00-059/08</t>
  </si>
  <si>
    <t>Rozbudowa sportowej infrastruktury edukacyjnej przy Szkole Podstawowej w Toszku</t>
  </si>
  <si>
    <t>WND-RPSL.08.02.00-00-117/08</t>
  </si>
  <si>
    <t>Z wyobraźnią i grzebieniem do Europy. Adaptacja i wyposażenie pomieszczeń na pracownię fryzjerską w Zespole Szkół Budowlano - Drzewnych im. Armii Krajowej w Żywcu.</t>
  </si>
  <si>
    <t>Gmina Miejska Pyskowice</t>
  </si>
  <si>
    <t>WND-RPSL.08.02.00-00-005/08</t>
  </si>
  <si>
    <t>Poprawa warunków kształcenia poprzez remont oraz przystosowanie dla potrzeb osób niepełnosprawnych budynku i zaplecza sportowego Zespołu Szkół w Pyskowicach przy ul. Szkolnej 2</t>
  </si>
  <si>
    <t>WND-RPSL.08.02.00-00-094/08</t>
  </si>
  <si>
    <t>Gimnazjum - Rozbudowa budynku gimnazjum w Czyżowicach, ul. Wodzisławska 111</t>
  </si>
  <si>
    <t>Gmina Miejska Łaziska Górne</t>
  </si>
  <si>
    <t>WND-RPSL.08.02.00-00-072/08</t>
  </si>
  <si>
    <t>Sport dla każdego - Budowa sali gimnastycznej przy Szkole Podstawowej nr 5 przy ul. Szkolnej 4 w Łaziskach Górnych</t>
  </si>
  <si>
    <t>Urząd Gminy Rudziniec</t>
  </si>
  <si>
    <t>WND-RPSL.08.02.00-00-186/08</t>
  </si>
  <si>
    <t>Zrealizujmy marzenia naszych dzieci - przebudowa obiektu sportowego wraz z wyposażeniem przy Szkole Podstawowej w Rudnie.</t>
  </si>
  <si>
    <t>Gmina Czechowice-Dziedzice</t>
  </si>
  <si>
    <t>WND-RPSL.08.02.00-00-154/08</t>
  </si>
  <si>
    <t>Budowa sali gimnastycznej w Gimnazjum nr 2 w Czechowicach-Dziedzicach</t>
  </si>
  <si>
    <t>WND-RPSL.08.02.00-00-187/08</t>
  </si>
  <si>
    <t>Budowa sali gimnastycznej w Leśnej</t>
  </si>
  <si>
    <t>WND-RPSL.08.02.00-00-120/08</t>
  </si>
  <si>
    <t>Budowa i wyposażenie sali gimnastycznej dla szkół specjalnych: podstawowej, gimnazjum i ponadgimnazjalnej - przysposabiającej do pracy w Bogumiłku</t>
  </si>
  <si>
    <t>WND-RPSL.08.02.00-00-173/08</t>
  </si>
  <si>
    <t>Rozbudowa i modernizacja budynku Miejskiego Przedszkola z Oddziałami Integracyjnymi nr 2 w Lędzinach</t>
  </si>
  <si>
    <t>Gmina Porąbka</t>
  </si>
  <si>
    <t>WND-RPSL.08.02.00-00-153/08</t>
  </si>
  <si>
    <t>Remont i rozbudowa budynku Szkoły Podstawowej w Porąbce</t>
  </si>
  <si>
    <t>Gmina Cieszyn</t>
  </si>
  <si>
    <t>WND-RPSL.08.02.00-00-113/08</t>
  </si>
  <si>
    <t>Rozbudowa i modernizacja bazy sportowej Szkoły Podstawowej nr 4 w Cieszynie wraz z termomodernizacją obiektu</t>
  </si>
  <si>
    <t>Gmina Sośnicowice</t>
  </si>
  <si>
    <t>WND-RPSL.08.02.00-00-150/08</t>
  </si>
  <si>
    <t>Remont budynku Szkoły Podstawowej w Sośnicowicach, zagospodarowanie terenu wraz z budową boiska wielofunkcyjnego</t>
  </si>
  <si>
    <t>WND-RPSL.08.02.00-00-142/08</t>
  </si>
  <si>
    <t>Budowa otwartej strefy rekreacyjnej dla dzieci i młodzieży przy Gimnazjum nr 2 w Rydułtowach</t>
  </si>
  <si>
    <t>WND-RPSL.08.02.00-00-068/08</t>
  </si>
  <si>
    <t>Aktywna Szkoła - Przebudowa boiska sportowego przy Zespole Szkół Technicznych w Mikołowie</t>
  </si>
  <si>
    <t>Regionalna Fundacja Pomocy Niewidomym</t>
  </si>
  <si>
    <t>WND-RPSL.08.02.00-00-070/08</t>
  </si>
  <si>
    <t>Budowa Regionalnego Ośrodka Pomocy Niewidomym i Niedowidzącym w Ziemięcicach</t>
  </si>
  <si>
    <t>WND-RPSL.08.02.00-00-097/08</t>
  </si>
  <si>
    <t>Rozbudowa budynku Zespołu Szkolno-Przedszkolnego Nr 3 wraz z zagospodarowaniem terenu szkolnego w Wodzisławiu Śląskim, dzielnicy Radlin</t>
  </si>
  <si>
    <t>WND-RPSL.08.02.00-00-130/08</t>
  </si>
  <si>
    <t>Budowa Sali Gimnastycznej przy Gimnazjum i Szkole Podstawowej w Żabnicy celem zwiększenia szans edukacyjnych dla dzieci i młodzieży mieszkających na wsi</t>
  </si>
  <si>
    <t>Gmina Panki</t>
  </si>
  <si>
    <t>WND-RPSL.08.02.00-00-177/08</t>
  </si>
  <si>
    <t>Poprawa warunków kształcenia w gminie Panki poprzez budowę gimnazjum wraz z halą sportową przy ul. Ogrodowej w Pankach - etap I</t>
  </si>
  <si>
    <t>WND-RPSL.08.02.00-00-219/08</t>
  </si>
  <si>
    <t>Budowa wielofunkcyjnego obiektu sportowego przy Szkole Podstawowej nr 5 w Ustroniu - Lipowcu</t>
  </si>
  <si>
    <t>Gmina Kobiór</t>
  </si>
  <si>
    <t>WND-RPSL.08.02.00-00-055/08</t>
  </si>
  <si>
    <t>Budowa sali gimnastycznej przy szkole podstawowej i gimnazjum w Kobiórze</t>
  </si>
  <si>
    <t>WND-RPSL.08.02.00-00-151/08</t>
  </si>
  <si>
    <t>Budowa sali sportowej przy Szkole Podstawowej w Sierakowicach</t>
  </si>
  <si>
    <t>Gmina Krzanowice</t>
  </si>
  <si>
    <t>WND-RPSL.08.02.00-00-046/08</t>
  </si>
  <si>
    <t>Przebudowa części budynku szkoły (adaptacja  pomieszczeń na przedszkole, bibliotekę wiejską, świetlicę wiejską i modernizacja zastępczej sali do ćwiczeń) w Wojnowicach</t>
  </si>
  <si>
    <t>WND-RPSL.08.02.00-00-135/08</t>
  </si>
  <si>
    <t>Budowa hali sportowej przy Gimnazjum w Woźnikach</t>
  </si>
  <si>
    <t>Gmina Koszarawa</t>
  </si>
  <si>
    <t>WND-RPSL.08.02.00-00-001/08</t>
  </si>
  <si>
    <t>Budowa sali gimnastycznej przy szkole podstawowej w Koszarawie</t>
  </si>
  <si>
    <t>Gmina Kruszyna</t>
  </si>
  <si>
    <t>WND-RPSL.08.02.00-00-015/08</t>
  </si>
  <si>
    <t>Budowa sali gimnastycznej z zapleczem socjalnym wraz z przebudową istniejącej infrastruktury przy szkole podstawowej w Widzowie</t>
  </si>
  <si>
    <t>WND-RPSL.08.02.00-00-089/08</t>
  </si>
  <si>
    <t>Stworzenie optymalnych warunków dla funkcjonowania i rozwoju Zespołu Szkół Drzewnych i Leśnych w Żywcu poprzez gruntowną rozbudowę budynku przy ul. Grunwaldzkiej w Żywcu</t>
  </si>
  <si>
    <t>WND-RPSL.08.02.00-00-054/08</t>
  </si>
  <si>
    <t>Rozbudowa szkoły podstawowej w Kobiórze</t>
  </si>
  <si>
    <t>Gmina Ornontowice</t>
  </si>
  <si>
    <t>WND-RPSL.08.02.00-00-204/08</t>
  </si>
  <si>
    <t>Modernizacja boiska o nawierzchni syntetycznej w Ornontowicach</t>
  </si>
  <si>
    <t>WND-RPSL.08.02.00-00-024/08</t>
  </si>
  <si>
    <t>Budowa sali gimnastycznej przy Gimnazjum nr 3 w Czechowicach-Dziedzicach</t>
  </si>
  <si>
    <t>WND-RPSL.08.02.00-00-111/08</t>
  </si>
  <si>
    <t>Modernizacja boiska wielofunkcyjnego przy Gimnazjum nr 3 w Cieszynie</t>
  </si>
  <si>
    <t>Gmina Brenna</t>
  </si>
  <si>
    <t>WND-RPSL.08.02.00-00-043/08</t>
  </si>
  <si>
    <t>Budowa sali gimnastycznej przy Zespole Szkół Publicznych w Górkach Wielkich</t>
  </si>
  <si>
    <t>Gmina Kroczyce</t>
  </si>
  <si>
    <t>WND-RPSL.08.02.00-00-067/08</t>
  </si>
  <si>
    <t>Rozbudowa Szkoły Podstawowej w Pradłach</t>
  </si>
  <si>
    <t>Gmina Zbrosławice</t>
  </si>
  <si>
    <t>WND-RPSL.08.02.00-00-114/08</t>
  </si>
  <si>
    <t>Budowa sali gimnastycznej przy Szkole Podstawowej w Kopienicy</t>
  </si>
  <si>
    <t>WND-RPSL.08.02.00-00-112/08</t>
  </si>
  <si>
    <t>Rozbudowa i modernizacja bazy sportowej Szkoły Podstawowej nr 1 i Gimnazjum nr 1 w Cieszynie</t>
  </si>
  <si>
    <t>Powiat Gliwicki</t>
  </si>
  <si>
    <t>WND-RPSL.08.02.00-00-065/08</t>
  </si>
  <si>
    <t>Modernizacja i przebudowa obiektów sportowych przy Zespole Szkół im. M. Konopnickiej w Pyskowicach</t>
  </si>
  <si>
    <t>Gmina Żarnowiec</t>
  </si>
  <si>
    <t>WND-RPSL.08.02.00-00-021/08</t>
  </si>
  <si>
    <t>Remont i modernizacja szkoły przy ul. Kościelnej wraz z zagospodarowaniem otoczenia.</t>
  </si>
  <si>
    <t>Gmina Wilamowice</t>
  </si>
  <si>
    <t>WND-RPSL.08.02.00-00-149/08</t>
  </si>
  <si>
    <t>Rozbudowa Szkoły Podstawowej i Gimnazjum Publicznego im Jana Pawła II w Pisarzowicach celem poprawy warunków kształcenia na poziomie podstawowym i gimnazjalnym.</t>
  </si>
  <si>
    <t>WND-RPSL.08.02.00-00-144/08</t>
  </si>
  <si>
    <t>Budowa boiska wielofunkcyjnego przy Szkole Podstawowej w Dzięgielowie</t>
  </si>
  <si>
    <t>WND-RPSL.08.02.00-00-165/08</t>
  </si>
  <si>
    <t>Modernizacja i rozbudowa filii Szkoły Podstawowej w Przyłękowie - Pokusówka</t>
  </si>
  <si>
    <t>Gmina Przyrów</t>
  </si>
  <si>
    <t>WND-RPSL.08.02.00-00-030/08</t>
  </si>
  <si>
    <t>Renowacja i przebudowa boisk sportowych przy Zespole Szkół w Przyrowie dla potrzeb rekreacyjno-sportowych</t>
  </si>
  <si>
    <t>gmina Mstów</t>
  </si>
  <si>
    <t>WND-RPSL.08.02.00-00-078/08</t>
  </si>
  <si>
    <t>budowa hali sportowej przy gimnazjum w mstowie</t>
  </si>
  <si>
    <t>WND-RPSL.08.02.00-00-019/08</t>
  </si>
  <si>
    <t>Budowa zespołu boisk szkolnych przy Gimnazjum w Marklowicach</t>
  </si>
  <si>
    <t>WND-RPSL.08.02.00-00-037/08</t>
  </si>
  <si>
    <t>Modernizacja przedszkola w Lubomi</t>
  </si>
  <si>
    <t>WND-RPSL.08.02.00-00-106/08</t>
  </si>
  <si>
    <t>Budowa szkolnej hali sportowej z zapleczem oraz przewiązką łączącą obiekt sportowy z Zespołem Szkół Ogólnokształcących im. M Kopernika w Cieszynie</t>
  </si>
  <si>
    <t>Gmina i Miasto Czerwionka-Leszczyny</t>
  </si>
  <si>
    <t>WND-RPSL.08.02.00-00-085/08</t>
  </si>
  <si>
    <t>Budowa przedszkola w Bełku</t>
  </si>
  <si>
    <t>WND-RPSL.08.02.00-00-045/08</t>
  </si>
  <si>
    <t>Poprawa jakości kształcenia - wyposażenie pracowni dydaktycznych gimnazjów i szkół podstawowych na terenie Mikołowa</t>
  </si>
  <si>
    <t>Gmina Buczkowice</t>
  </si>
  <si>
    <t>WND-RPSL.08.02.00-00-006/08</t>
  </si>
  <si>
    <t>Budowa sali gimnastycznej, boiska sportowego i wejścia głównego do budynku Zespołu Szkół w Rybarzowicach</t>
  </si>
  <si>
    <t>WND-RPSL.08.02.00-00-095/08</t>
  </si>
  <si>
    <t>Przebudowa basenu przy Szkole Podstawowej nr 3 w Wodzisławiu Śląskim wraz z termomodernizacją budynku</t>
  </si>
  <si>
    <t>WND-RPSL.08.02.00-00-088/08</t>
  </si>
  <si>
    <t>Poprawa warunków dydaktycznych w budynku I Liceum Ogólnokształcącego im. Mikołaja Kopernika w Żywcu poprzez adaptację poddasza</t>
  </si>
  <si>
    <t>Gmina Milówka</t>
  </si>
  <si>
    <t>WND-RPSL.08.02.00-00-161/08</t>
  </si>
  <si>
    <t>Budowa przyszkolnych obiektów sportowych w Gminie Milówka</t>
  </si>
  <si>
    <t>WND-RPSL.08.02.00-00-132/08</t>
  </si>
  <si>
    <t>Budowa hali  widowiskowo-sportowej w Imielinie</t>
  </si>
  <si>
    <t>Gmina Kłomnice</t>
  </si>
  <si>
    <t>WND-RPSL.08.02.00-00-100/08</t>
  </si>
  <si>
    <t>Rozbudowa Szkoły Podstawowej i Gimnazjum w miejscowości Rzerzęczyce.</t>
  </si>
  <si>
    <t>Miasto Szczyrk</t>
  </si>
  <si>
    <t>WND-RPSL.08.02.00-00-036/08</t>
  </si>
  <si>
    <t>Termomodernizacja budynku Zespołu Szkoły Podstawowej  i Gimnazjum Nr 1 przy ul. Szkolnej 9 w Szczyrku</t>
  </si>
  <si>
    <t>Gmina Ujsoły</t>
  </si>
  <si>
    <t>WND-RPSL.08.02.00-00-116/08</t>
  </si>
  <si>
    <t>Budowa Przedszkola Publicznego w Ujsołach.</t>
  </si>
  <si>
    <t>Gmina Goczałkowice-Zdrój</t>
  </si>
  <si>
    <t>WND-RPSL.08.02.00-00-027/08</t>
  </si>
  <si>
    <t>Modernizacja bazy oświatowej w Gminie Goczałkowice-Zdrój</t>
  </si>
  <si>
    <t>Gmina Poczesna</t>
  </si>
  <si>
    <t>WND-RPSL.08.02.00-00-071/08</t>
  </si>
  <si>
    <t>Budowa szkoły podstowej i sali gimnastycznej dla zepołu szkół w Poczesnej</t>
  </si>
  <si>
    <t>WND-RPSL.08.02.00-00-115/08</t>
  </si>
  <si>
    <t>Budowa przyszkolnej sali gimnastycznej z zapleczem w Kończycach Małych</t>
  </si>
  <si>
    <t>WND-RPSL.08.02.00-00-064/08</t>
  </si>
  <si>
    <t>Modernizacja boiska szkolnego przy Zespole Szkół Specjalnych w Pyskowicach</t>
  </si>
  <si>
    <t>WND-RPSL.08.02.00-00-145/08</t>
  </si>
  <si>
    <t>Modernizacja i wyposażenie budynku Przedszkola w Goleszowie</t>
  </si>
  <si>
    <t>WND-RPSL.08.02.00-00-176/08</t>
  </si>
  <si>
    <t>Poprawa warunków nauczania poprzez budowę i modernizację obiektów Gimnazjum nr 2 w Lędzinach</t>
  </si>
  <si>
    <t>Gmina Przystajń</t>
  </si>
  <si>
    <t>WND-RPSL.08.02.00-00-016/08</t>
  </si>
  <si>
    <t>Poprawa warunków kształcenia w Gminie Przystajń poprzez rozbudowę Gimnazjum wraz z budową Hali Sportowej</t>
  </si>
  <si>
    <t>Gmina Godów</t>
  </si>
  <si>
    <t>WND-RPSL.08.02.00-00-066/08</t>
  </si>
  <si>
    <t>Budowa hali sportowo-widowiskowej przy Szkole Podstawowej w Godowie.</t>
  </si>
  <si>
    <t>WND-RPSL.08.02.00-00-194/08</t>
  </si>
  <si>
    <t>Budowa boisk sportowych przy Szkole Podstawowej nr 1 i Szkole Podstawowej nr 7 w Czeladzi</t>
  </si>
  <si>
    <t>WND-RPSL.08.02.00-00-073/08</t>
  </si>
  <si>
    <t>Rozbudowa i modernizacja budynku Przedszkola nr 3 w Łaziskach Górnych przy ul. Zielonej 9</t>
  </si>
  <si>
    <t>Gmina Lyski</t>
  </si>
  <si>
    <t>WND-RPSL.08.02.00-00-010/08</t>
  </si>
  <si>
    <t>Ukończenie budowy kompleksu edukacyjnego w Zwonowicach</t>
  </si>
  <si>
    <t>Gmina Miasto Pszów</t>
  </si>
  <si>
    <t>WND-RPSL.08.02.00-00-026/08</t>
  </si>
  <si>
    <t>Budowa sali gimnastycznej przy Gimnazjum w Pszowie</t>
  </si>
  <si>
    <t>WND-RPSL.08.02.00-00-058/08</t>
  </si>
  <si>
    <t>Rozbudowa sportowej infrastruktury edukacyjnej przy Szkole Podstawowej w Kotulinie</t>
  </si>
  <si>
    <t>Gmina Istebna</t>
  </si>
  <si>
    <t>WND-RPSL.08.02.00-00-004/08</t>
  </si>
  <si>
    <t>Budowa obiektów sportowych wraz z infrastrukturą towarzyszącą przy Gimnazjum w Istebnej</t>
  </si>
  <si>
    <t>Gmina Miasta Knurów</t>
  </si>
  <si>
    <t>WND-RPSL.08.02.00-00-127/08</t>
  </si>
  <si>
    <t>Budowa hali sportowej przy Miejskim Gimnazjum nr 3 przy Al. Lipowej 12 w Knurowie</t>
  </si>
  <si>
    <t>WND-RPSL.08.02.00-00-063/08</t>
  </si>
  <si>
    <t>Modernizacja i rozbudowa infrastruktury sportowej przy Zespole Szkół im. I. J. Paderewskiego przy ul. 1 Maja 21 w Knurowie</t>
  </si>
  <si>
    <t>WND-RPSL.08.02.00-00-084/08</t>
  </si>
  <si>
    <t>Budowa sali gimnastycznej wraz z zapleczem przy Gimnazjum nr 2 w Leszczynach</t>
  </si>
  <si>
    <t>Parafia Rzymskokatolicka pw. Trójcy Przenajświętszej w Wilamowicach</t>
  </si>
  <si>
    <t>WND-RPSL.08.02.00-00-148/08</t>
  </si>
  <si>
    <t>Budowa przedszkola w Wilamowicach w celu zapewnienia edukacji przedszkolnej dla dzieci z terenów wiejskich</t>
  </si>
  <si>
    <t>WND-RPSL.08.02.00-00-023/08</t>
  </si>
  <si>
    <t>Budowa sali gimnastycznej przy SP nr 2 w Ligocie przy ul Miliardowickiej 46</t>
  </si>
  <si>
    <t>Gmina Siewierz</t>
  </si>
  <si>
    <t>WND-RPSL.08.02.00-00-038/08</t>
  </si>
  <si>
    <t>Budowa i modernizacja przyszkolnych baz sportowo-rekreacyjnych w Gminie Siewierz</t>
  </si>
  <si>
    <t>Gmina Rudziniec</t>
  </si>
  <si>
    <t>WND-RPSL.08.02.00-00-185/08</t>
  </si>
  <si>
    <t>Przyjazna szkoła - przebudowa z rozbudową stołówki przyszkolnej istotnym elementem podnoszącym komfort kształcenia w Gminie Rudziniec</t>
  </si>
  <si>
    <t>WND-RPSL.08.02.00-00-018/08</t>
  </si>
  <si>
    <t>Budowa sali gimnastycznej wraz z łącznikiem przy Szkole Podstawowej w Lubojnie</t>
  </si>
  <si>
    <t>WND-RPSL.08.02.00-00-020/09</t>
  </si>
  <si>
    <t>Modernizacja boisk szkolnych przy Szkole Podstawowej nr 2 i Szkole Podstawowej nr 3 w Marklowicach</t>
  </si>
  <si>
    <t>WND-RPSL.08.02.00-00-223/08</t>
  </si>
  <si>
    <t>Wyrównywanie szans edukacyjnych poprzez kompleksowy remont placówek oświatowych w Gminie Łazy.</t>
  </si>
  <si>
    <t>WND-RPSL.08.02.00-00-175/08</t>
  </si>
  <si>
    <t>Budowa sali gimnastycznej z zapleczem przy Publicznym Gimnazjum im. Juliana Fałata w Bystrej</t>
  </si>
  <si>
    <t>WND-RPSL.08.02.00-00-143/08</t>
  </si>
  <si>
    <t>Budowa krytej pływalni przy Zespole Placówek Oświatowych w Herbach</t>
  </si>
  <si>
    <t>WND-RPSL.08.02.00-00-206/08</t>
  </si>
  <si>
    <t>Budowa hali sportowej oraz łącznika z zapleczem socjalnym przy Zespole Szkół w Sokolnikach Gminy Niegowa</t>
  </si>
  <si>
    <t>Gmina Chybie</t>
  </si>
  <si>
    <t>WND-RPSL.08.02.00-00-091/08</t>
  </si>
  <si>
    <t>Budowa wielofunkcyjnego boiska sportowego przy Szkole Podstawowej nr 2 w Chybiu</t>
  </si>
  <si>
    <t>WND-RPSL.08.02.00-00-157/08</t>
  </si>
  <si>
    <t>Przebudowa, remont i wyposażenie Przedszkola nr 9 w Żywcu.</t>
  </si>
  <si>
    <t>Powiat Wodzisławski</t>
  </si>
  <si>
    <t>WND-RPSL.08.02.00-00-197/08</t>
  </si>
  <si>
    <t>Pracownie zawodowe XXI wieku w szkołach ponadgimnazjalnych Powiatu Wodzisławskiego</t>
  </si>
  <si>
    <t>Urząd Gminy Tworóg</t>
  </si>
  <si>
    <t>WND-RPSL.08.02.00-00-104/08</t>
  </si>
  <si>
    <t>Budowa sali gimnastycznej przy Szkole Podstawowej w Boruszowicach</t>
  </si>
  <si>
    <t>WND-RPSL.08.02.00-00-221/08</t>
  </si>
  <si>
    <t>Budowa boisk szkolnych przy Szkole Podstawowej im. Jana Baranowskiego w Sławkowie</t>
  </si>
  <si>
    <t>Gmina Pilchowice</t>
  </si>
  <si>
    <t>WND-RPSL.08.02.00-00-032/08</t>
  </si>
  <si>
    <t>Adaptacja budynku starej szkoły w sołectwie Wilcza na potrzeby przedszkola</t>
  </si>
  <si>
    <t>WND-RPSL.08.02.00-00-103/08</t>
  </si>
  <si>
    <t>Budowa hali sportowej przy Gimnazjum w Lelowie</t>
  </si>
  <si>
    <t>WND-RPSL.08.02.00-00-108/08</t>
  </si>
  <si>
    <t>Dokończenie budowy Gimnazjum z salą gimnastyczną w Rajczy</t>
  </si>
  <si>
    <t>Gmina Jaworze</t>
  </si>
  <si>
    <t>WND-RPSL.08.02.00-00-086/08</t>
  </si>
  <si>
    <t>Budowa hali sportowej w Jaworzu</t>
  </si>
  <si>
    <t>WND-RPSL.08.02.00-00-158/08</t>
  </si>
  <si>
    <t>Budowa krytej pływalni przy Gimnazjum nr 1 w Milówce</t>
  </si>
  <si>
    <t>Urząd Gminy Mszana</t>
  </si>
  <si>
    <t>WND-RPSL.08.02.00-00-152/08</t>
  </si>
  <si>
    <t>Budowa sali gimnastycznej wraz z zapleczem dla potrzeb Zespołu Szkół w Gogołowej</t>
  </si>
  <si>
    <t>Gmina Konopiska</t>
  </si>
  <si>
    <t>WND-RPSL.08.02.00-00-188/08</t>
  </si>
  <si>
    <t>Adaptacja poddasza i remont budynku Szkoły Podstawowej w Konopiskach w celu podniesienia jakości kształcenia.</t>
  </si>
  <si>
    <t>Gmina Łękawica</t>
  </si>
  <si>
    <t>WND-RPSL.08.02.00-00-076/08</t>
  </si>
  <si>
    <t>Modernizacja Szkoły Podstawowej w Łękawicy, modernizacja stołówek szkolnych (SP Okrajnik, Kocierz Moszczanicki, Łękawica)</t>
  </si>
  <si>
    <t>Gmina Poręba</t>
  </si>
  <si>
    <t>WND-RPSL.08.02.00-00-224/08</t>
  </si>
  <si>
    <t>Budowa hali sportowej przy szkole podstawowej nr 1 i gimnazjum im. St. Staszica w Porębie</t>
  </si>
  <si>
    <t>WND-RPSL.08.02.00-00-195/08</t>
  </si>
  <si>
    <t>Wzrost dostępnosci do obiektów sportowych i poprawa warunków wychowania fizycznego dzieci i młodzieży poprzez budowę boisk sportowych przy Szkole Podstawowej Nr 1 oraz Gimnazjum Nr 1 w Lublińcu</t>
  </si>
  <si>
    <t>WND-RPSL.08.02.00-00-171/08</t>
  </si>
  <si>
    <t>Rozbudowa SP nr 1 z oddziałam integracyjnymi w Lędzinach</t>
  </si>
  <si>
    <t>WND-RPSL.08.02.00-00-017/08</t>
  </si>
  <si>
    <t>Budowa przyszkolnej krytej pływalni w Mykanowie</t>
  </si>
  <si>
    <t>Gmina Kuźnia Raciborska</t>
  </si>
  <si>
    <t>WND-RPSL.08.02.00-00-230/08</t>
  </si>
  <si>
    <t>Budowa hali sportowej w miejscowości Rudy</t>
  </si>
  <si>
    <t>WND-RPSL.08.02.00-00-011/08</t>
  </si>
  <si>
    <t>Dobudowa sali gimnastycznej wraz z zapleczem do Szkoły Podstawowej w Orzeszu - Zazdrości</t>
  </si>
  <si>
    <t>Gmina Krupski Młyn</t>
  </si>
  <si>
    <t>WND-RPSL.08.02.00-00-138/08</t>
  </si>
  <si>
    <t>Budowa sali gimnastycznej wraz z modernizacją budynku Zespołu Szkół w Krupskim Młynie</t>
  </si>
  <si>
    <t>WND-RPSL.08.02.00-00-193/08</t>
  </si>
  <si>
    <t>Wielofunkcyjna baza sportowa przy Zespole Szkół im.14 Pułku Powstańców Śląskich w Wodzisławiu Śląskim</t>
  </si>
  <si>
    <t>WND-RPSL.08.02.00-00-098/08</t>
  </si>
  <si>
    <t>Miejski Zintegrowany System Wspomagania Zarządzania Oświatą w Wodzisławiu Śląskim</t>
  </si>
  <si>
    <t>Miasto i Gmina Pilica</t>
  </si>
  <si>
    <t>WND-RPSL.08.02.00-00-062/08</t>
  </si>
  <si>
    <t>Budowa terenów rekreacyjno - sportowych przy Zespole Szkół w Pilicy</t>
  </si>
  <si>
    <t>WND-RPSL.08.02.00-00-126/08</t>
  </si>
  <si>
    <t>Budowa boisk wielofunkcyjnych przy Miejskiej Szkole Podstawowej nr 6 w Knurowie przy ul. Stefana Batorego 5</t>
  </si>
  <si>
    <t>WND-RPSL.08.02.00-00-031/08</t>
  </si>
  <si>
    <t>Rozbudowa Gimnazjum w Strzebiniu przy ul. Szkolnej</t>
  </si>
  <si>
    <t>Powiat bieruńsko-lędziński</t>
  </si>
  <si>
    <t>WND-RPSL.08.02.00-00-121/08</t>
  </si>
  <si>
    <t>Modernizacja infrastruktury oświatowej powiatu bieruńsko-lędzińskiego</t>
  </si>
  <si>
    <t>WND-RPSL.08.02.00-00-035/08</t>
  </si>
  <si>
    <t>Remont Zespołu Szkół w Ślemieniu</t>
  </si>
  <si>
    <t>WND-RPSL.08.02.00-00-222/08</t>
  </si>
  <si>
    <t>Modernizacja budynku Zespołu Szkół nr 1 w Łazach szansą na poprawę warunków i jakości kształcenia</t>
  </si>
  <si>
    <t>WND-RPSL.08.02.00-00-109/08</t>
  </si>
  <si>
    <t>Budowa sali gimnastycznej przy gimnazjum w Rajczy</t>
  </si>
  <si>
    <t>WND-RPSL.08.02.00-00-141/08</t>
  </si>
  <si>
    <t>Poprawa warunków kształcenia w placówkach oświatowych w Krzyżowej, Jeleśni oraz Sopotni Wielkiej, Gmina Jeleśnia</t>
  </si>
  <si>
    <t>Zespół Placówek Oświatowych im. Unii Europejskiej</t>
  </si>
  <si>
    <t>WND-RPSL.08.02.00-00-053/08</t>
  </si>
  <si>
    <t>Prace adaptacyjno-modernizacyjne w Szkole Podstawowej w Boronowie</t>
  </si>
  <si>
    <t>Zespół Obsługi Placówek Oświatowych w Czechowicach - Dziedzicach</t>
  </si>
  <si>
    <t>WND-RPSL.08.02.00-00-022/08</t>
  </si>
  <si>
    <t>Przebudowa  stołówki i kuchni w Gimnazjum Publicznym nr 1 w Czechowicach - Dziedzicach</t>
  </si>
  <si>
    <t>Lp.</t>
  </si>
  <si>
    <t xml:space="preserve"> ANALIZA WYDATKOWANIA POWSTAŁYCH OSZCZĘDNOŚCI W RAMACH DZIAŁANIA 8.2 INFRASTRUKTURA PLACÓWEK OŚWIATY</t>
  </si>
  <si>
    <t>LIMIT ŚRODKÓW</t>
  </si>
  <si>
    <t>małe gminy/40%</t>
  </si>
  <si>
    <t>duże gminy/60%</t>
  </si>
  <si>
    <t>Działanie 8.2 DUŻE GMINY</t>
  </si>
  <si>
    <t>I WARIANT</t>
  </si>
  <si>
    <t>Historia</t>
  </si>
  <si>
    <t>Nazwa wnioskodawcy</t>
  </si>
  <si>
    <t>Nr wniosku</t>
  </si>
  <si>
    <t>Nazwa projektu</t>
  </si>
  <si>
    <t>kwota całkowita</t>
  </si>
  <si>
    <t>kwota dofinansowani</t>
  </si>
  <si>
    <t>Procent dofinansowania</t>
  </si>
  <si>
    <t>pierwotne kwoty</t>
  </si>
  <si>
    <t>obecnie</t>
  </si>
  <si>
    <t>przykładowe powiekszenie dofinansowanie</t>
  </si>
  <si>
    <t>Kwota dostepna na duże gminy 60%/</t>
  </si>
  <si>
    <t xml:space="preserve">dostepne srodki po preznaczeniu na przedmiotowy projekt </t>
  </si>
  <si>
    <t>II WARIANT</t>
  </si>
  <si>
    <t>proponowane dofinansowanie</t>
  </si>
  <si>
    <t xml:space="preserve">dostepne srodki po preznaczeniu na projekt </t>
  </si>
  <si>
    <t>brakująca kwota do uzyskania 85% wsparcia dla projektu nr 110</t>
  </si>
  <si>
    <t>Działanie 8.2 MAŁE GMINY</t>
  </si>
  <si>
    <t>kwota dofinansowania</t>
  </si>
  <si>
    <t>powstała różnica (kwota dofinansowani 85% - kwota już otrzymana tj.50,47%)</t>
  </si>
  <si>
    <t>Kwota dostepna na małe gminy/40%</t>
  </si>
  <si>
    <t>dostepne srodki po preznaczeniu na projekt nr 159</t>
  </si>
  <si>
    <t>dostepne srodki po preznaczeniu na projekt nr 159 oraz nr163</t>
  </si>
  <si>
    <t>MAŁE GMINY</t>
  </si>
  <si>
    <t>Łączna kwota dofinansowania dwóch projektów</t>
  </si>
  <si>
    <t>Kwota dostępna na małe gminy/40%</t>
  </si>
  <si>
    <t>dostepne srodki po preznaczeniu na projekt nr 156 i 085</t>
  </si>
  <si>
    <t>POZOSTAŁA KWOTA ZOSTANIE PRZEZNACZONA NA PROJEKT:</t>
  </si>
  <si>
    <t>wg kursu na koniec stycznia 2010/aktualne dane na luty 2010</t>
  </si>
  <si>
    <t>powstała różnica (kwota dofinansowani 85% - kwota już otrzymana tj. 35,05%)</t>
  </si>
  <si>
    <t>przykładowe dofinansowanie projektu</t>
  </si>
  <si>
    <t>przykładowe zwiekszenie dofinansowania</t>
  </si>
  <si>
    <t>LISTA REZERWOWA PROJEKTÓW</t>
  </si>
  <si>
    <t>C.D.  I WARIANT</t>
  </si>
  <si>
    <t>dostepne srodki po preznaczeniu na projekt nr 156 i 163</t>
  </si>
  <si>
    <t>C.D. I WARIANT</t>
  </si>
  <si>
    <t>BYŁO:</t>
  </si>
  <si>
    <t>JEST</t>
  </si>
  <si>
    <t>85,00</t>
  </si>
  <si>
    <t>85,00*</t>
  </si>
  <si>
    <t>BYŁO</t>
  </si>
  <si>
    <t>LISTA PROJEKTÓW REZERWOWYCH</t>
  </si>
  <si>
    <t>LISTA PROJEKTÓW WYBRANYCH DO DOFINANSOWANIA</t>
  </si>
  <si>
    <t>Listy projektów  dla gmin o liczbie ludności poniżej 50 tys.</t>
  </si>
  <si>
    <t>Listy projektów  dla gmin o liczbie ludności powyżej 50 tys.</t>
  </si>
  <si>
    <t>Razem:</t>
  </si>
  <si>
    <t>Regionalny Program Operacyjny Województwa Śląskiego
Priorytet VIII Infrastruktura edukacyjna 
Działanie 8.2. Infrastruktura placówek oświaty        
Lista projektów wybranych do dof.: dla gmin o liczbie ludności powyżej 50 tys.
Numer naboru: 08.02.00-007/08</t>
  </si>
  <si>
    <t>*dofinansowanie projektu nr WND-RPSL.08.02.00-00-110/08 pn: "Bliżej sportu - budowa kompleksu lekkoatletycznego przy Zespole Szkół Ogólnokształcących Mistrzostwa Sportowego w Raciborzu" pod warunkiem wyrażenia przez Beneficjenta tj. Powiat Raciborski zgody na obniżone dofinansowanie nie przekraczajace kwoty 7 533 388,37 PLN tj. 54,66% dofinansowania.</t>
  </si>
  <si>
    <t>Regionalny Program Operacyjny Województwa Śląskiego
Priorytet VIII Infrastruktura edukacyjna 
Działanie 8.2. Infrastruktura placówek oświaty        
Lista projektów wybranych do dof.: dla gmin o liczbie ludności poniżej 50 tys.
Numer naboru: 08.02.00-007/08</t>
  </si>
  <si>
    <t>Załacznik  nr 1 do uchwały nr RR     /      /       /2010</t>
  </si>
  <si>
    <t>Załacznik  nr 2 do uchwały nr RR     /      /       /2010</t>
  </si>
  <si>
    <t xml:space="preserve">
Lista projektów wybranych do dofinansowania oraz lista projektów rezerwowych </t>
  </si>
  <si>
    <t>*dofinansowanie projektu nr WND-RPSL.08.02.00-00-156/08 pn.: "Budowa i wyposażenie przyszkolnej sali gimnastycznej w Brzuśniku wraz ze stołówką" pod warunkiem wyrażenia przez Beneficjenta tj. Gminę Radziechowy-Wieprz zgody na obniżone dofinansowanie nie przekraczajace kwoty 1 767 251,51  PLN tj.46,77%.</t>
  </si>
  <si>
    <t>*dofinansowanie projektu nr WND-RPSL.08.02.00-00-110/08 pn: "Bliżej sportu - budowa kompleksu lekkoatletycznego przy Zespole Szkół Ogólnokształcących Mistrzostwa Sportowego w Raciborzu" pod warunkiem wyrażenia przez Beneficjenta tj. Powiat Raciborski zgody na obniżone dofinansowanie nie przekraczajace kwoty 7 533 388,37 PLN tj. 54,66%.</t>
  </si>
  <si>
    <t>*dofinansowanie projektu nr WND-RPSL.08.02.00-00-156/08 pn.: "Budowa i wyposażenie przyszkolnej sali gimnastycznej w Brzuśniku wraz ze stołówką" pod warunkiem wyrażenia przez Beneficjenta tj. Gminę Radziechowy-Wieprz zgody na obniżone dofinansowanie nie przekraczajace kwoty 1 767 251,51  PLN tj.46,77%</t>
  </si>
  <si>
    <t xml:space="preserve">85,00 </t>
  </si>
  <si>
    <t>80,41</t>
  </si>
  <si>
    <t xml:space="preserve">
Lista projektów wybranych do dofinansowania  </t>
  </si>
  <si>
    <t>54,66</t>
  </si>
  <si>
    <t>Załacznik  nr 2 do uchwały nr RR  1289   / 380   / III /2010</t>
  </si>
  <si>
    <t>Lista rezerwowa projektów</t>
  </si>
  <si>
    <t>id</t>
  </si>
  <si>
    <t>Powiat Pszczyński</t>
  </si>
  <si>
    <t>Powiat Mikołowski</t>
  </si>
  <si>
    <t>Powiat Raciborski</t>
  </si>
  <si>
    <t>Gmina Zebrzydowice</t>
  </si>
  <si>
    <t>Gmina Skoczów</t>
  </si>
  <si>
    <t>Gmina Olsztyn</t>
  </si>
  <si>
    <t>Wojciech Boroński</t>
  </si>
  <si>
    <t>Mariusz Skiba</t>
  </si>
  <si>
    <t>Iwona Wasieczko</t>
  </si>
  <si>
    <t>ŚREDNIA x 100%</t>
  </si>
  <si>
    <t>Ewa Domagała</t>
  </si>
  <si>
    <t>Lidia Urgacz</t>
  </si>
  <si>
    <t>Pan</t>
  </si>
  <si>
    <t>Bogdan Sośniak</t>
  </si>
  <si>
    <t>Wójt</t>
  </si>
  <si>
    <t>Robert Puchała</t>
  </si>
  <si>
    <t>Inspektor</t>
  </si>
  <si>
    <t>ul. Kościuszki 27</t>
  </si>
  <si>
    <t>42-152 Opatów</t>
  </si>
  <si>
    <t>034 319 60 93 w. 40</t>
  </si>
  <si>
    <t>034 319 60 81</t>
  </si>
  <si>
    <t>opatow@gminyrp.pl</t>
  </si>
  <si>
    <t>Wiesław Szymczyk</t>
  </si>
  <si>
    <t>Ilona Ciura</t>
  </si>
  <si>
    <t>Sekretarz Gminy</t>
  </si>
  <si>
    <t>ul. Gminna 4</t>
  </si>
  <si>
    <t>42-261 Starcza</t>
  </si>
  <si>
    <t>(034) 314-03-34</t>
  </si>
  <si>
    <t>sekretariatug@wp.pl</t>
  </si>
  <si>
    <t>Czesław Burek</t>
  </si>
  <si>
    <t>Leszek Bizoń</t>
  </si>
  <si>
    <t>ul. Szkolna 1</t>
  </si>
  <si>
    <t>44-360 Lubomia</t>
  </si>
  <si>
    <t>032 45-16-614</t>
  </si>
  <si>
    <t>032 45-16-128</t>
  </si>
  <si>
    <t>lbizon@lubomia.pl</t>
  </si>
  <si>
    <t>Ludwik Jagoda</t>
  </si>
  <si>
    <t>Burmistrz</t>
  </si>
  <si>
    <t>Jan Podleśny</t>
  </si>
  <si>
    <t>Zastępca Burmistrza</t>
  </si>
  <si>
    <t xml:space="preserve">ul. Rynek 14 </t>
  </si>
  <si>
    <t xml:space="preserve">43-150 Bieruń </t>
  </si>
  <si>
    <t>(032)324-24-12</t>
  </si>
  <si>
    <t>(032)216-47-77</t>
  </si>
  <si>
    <t>podlesny@um.bierun.pl</t>
  </si>
  <si>
    <t>Mirosław Lenk</t>
  </si>
  <si>
    <t>Prezydent</t>
  </si>
  <si>
    <t>Rafał Jasiński</t>
  </si>
  <si>
    <t>Naczelnik Wydziału Rozwoju i Wspólpracy Zagranicznej</t>
  </si>
  <si>
    <t xml:space="preserve">ul. Stefana Batorego 6 </t>
  </si>
  <si>
    <t>47-400 Racibórz</t>
  </si>
  <si>
    <t>(032) 75 50 633</t>
  </si>
  <si>
    <t>(032) 75 50 725</t>
  </si>
  <si>
    <t>rozwoj@um.raciborz.pl</t>
  </si>
  <si>
    <t>Krzysztof Smela</t>
  </si>
  <si>
    <t>Jarosław Łapeta</t>
  </si>
  <si>
    <t>Inspektor ds promocji i funduszy pozabudżetowych</t>
  </si>
  <si>
    <t xml:space="preserve">ul. Samorządowa 1 </t>
  </si>
  <si>
    <t>42-233 Mykanów</t>
  </si>
  <si>
    <t>(034)3288019</t>
  </si>
  <si>
    <t>(034)3740015</t>
  </si>
  <si>
    <t>promocja@mykanow.pl</t>
  </si>
  <si>
    <t>Adam Lazar</t>
  </si>
  <si>
    <t>Starosta Będziński</t>
  </si>
  <si>
    <t>Józef Kupajski</t>
  </si>
  <si>
    <t>Dyrektor Powiatowego Zarządu Dróg</t>
  </si>
  <si>
    <t>ul. Sączewskiego 6</t>
  </si>
  <si>
    <t>42-500 Będzin</t>
  </si>
  <si>
    <t>32 287 75 19</t>
  </si>
  <si>
    <t>Bolesław Świtała</t>
  </si>
  <si>
    <t>Paweł Łacny</t>
  </si>
  <si>
    <t>Podinspektor d/s ochrony środowiska</t>
  </si>
  <si>
    <t>ul. Częstochowska 6</t>
  </si>
  <si>
    <t>42-110 Popów</t>
  </si>
  <si>
    <t>(034) 317 70 67</t>
  </si>
  <si>
    <t>pawellacny@poczta.fm</t>
  </si>
  <si>
    <t>Damian Mrowiec</t>
  </si>
  <si>
    <t>Starosta</t>
  </si>
  <si>
    <t>Lidia Pawliczek</t>
  </si>
  <si>
    <t>Starszy specjalista ds. dróg</t>
  </si>
  <si>
    <t xml:space="preserve">ul. 3-go Maja 31 </t>
  </si>
  <si>
    <t>44-200 Rybnik</t>
  </si>
  <si>
    <t>32 42 27 874</t>
  </si>
  <si>
    <t>32 42 27 479</t>
  </si>
  <si>
    <t>zdprybnik@o2.pl</t>
  </si>
  <si>
    <t>Grzegorz Ziaja</t>
  </si>
  <si>
    <t>Leon Janisz</t>
  </si>
  <si>
    <t xml:space="preserve">ul. Powstańców 10 </t>
  </si>
  <si>
    <t>42-286 Koszęcin</t>
  </si>
  <si>
    <t>(0-34) 321-08-32</t>
  </si>
  <si>
    <t>(0-34) 357-61-08</t>
  </si>
  <si>
    <t>koszecin@koszecin.pl</t>
  </si>
  <si>
    <t>Tadeusz Wrona</t>
  </si>
  <si>
    <t>Kazimierz Augustyn</t>
  </si>
  <si>
    <t>Dyrektor Miejskiego Zarządu Dróg</t>
  </si>
  <si>
    <t>ul. Śląska 11/13</t>
  </si>
  <si>
    <t>42-217 Częstochowa</t>
  </si>
  <si>
    <t>0-34 3-66-43-05</t>
  </si>
  <si>
    <t>mzd@mzd.czest.pl</t>
  </si>
  <si>
    <t>Pani</t>
  </si>
  <si>
    <t>Marian Wróbel</t>
  </si>
  <si>
    <t>Mariusz Sikora</t>
  </si>
  <si>
    <t>ul. Pułaskiego 6</t>
  </si>
  <si>
    <t>42-300 Myszków</t>
  </si>
  <si>
    <t>(34) 3148304</t>
  </si>
  <si>
    <t>pzdmysz@pronetix.com.pl</t>
  </si>
  <si>
    <t>Michał Otrębski</t>
  </si>
  <si>
    <t xml:space="preserve">Burmistrz </t>
  </si>
  <si>
    <t>Stefan Sajdak</t>
  </si>
  <si>
    <t xml:space="preserve">ul. Żarnowiecka 46A </t>
  </si>
  <si>
    <t>42-436 Pilica</t>
  </si>
  <si>
    <t>umigpilica@pro.onet.pl</t>
  </si>
  <si>
    <t>Andrzej Stania</t>
  </si>
  <si>
    <t>Joanna Sochacka</t>
  </si>
  <si>
    <t>Kierownik Zespołu Polityki Europejskiej i Pozyskiwania Funduszy</t>
  </si>
  <si>
    <t>plac Jana Pawła II 6</t>
  </si>
  <si>
    <t>41-709 Ruda Śląska</t>
  </si>
  <si>
    <t>(032) 248-62-81 w. 3300</t>
  </si>
  <si>
    <t>(032) 77-17-025</t>
  </si>
  <si>
    <t>fundusze@ruda-sl.pl</t>
  </si>
  <si>
    <t>Andrzej Płonka</t>
  </si>
  <si>
    <t>Urszula Kosman</t>
  </si>
  <si>
    <t>Zastępca Dyrektora Zarządu Dróg Powiatowych</t>
  </si>
  <si>
    <t>ul. Piastowska 40</t>
  </si>
  <si>
    <t>43-300 Bielsko-Biała</t>
  </si>
  <si>
    <t>033) 818 40 33</t>
  </si>
  <si>
    <t>(033)818 34 74</t>
  </si>
  <si>
    <t>drogi@zdp.powiat.bielsko.pl</t>
  </si>
  <si>
    <t>Henryk Utrata</t>
  </si>
  <si>
    <t>Wojciech Boruciński</t>
  </si>
  <si>
    <t>Kierownik Referatu Infrastruktury Technicznej, Społecznej i Edukacji</t>
  </si>
  <si>
    <t xml:space="preserve">ul. Gaikowa 35 </t>
  </si>
  <si>
    <t>43-220 Bojszowy</t>
  </si>
  <si>
    <t>32 21 89 366 w.106</t>
  </si>
  <si>
    <t>32 21 89 071</t>
  </si>
  <si>
    <t>w.borucinski@bojszowy.pl</t>
  </si>
  <si>
    <t>Stanisław Garncarek</t>
  </si>
  <si>
    <t>Anna Walaszczyk</t>
  </si>
  <si>
    <t>Referent ds. Dróg i Mostów</t>
  </si>
  <si>
    <t xml:space="preserve">ul. Rynek im. Jana Pawła II /13 </t>
  </si>
  <si>
    <t>42-100 Kłobuck</t>
  </si>
  <si>
    <t>034 319 82 50</t>
  </si>
  <si>
    <t>034 319 83 50</t>
  </si>
  <si>
    <t>pzd@klobuck.pl</t>
  </si>
  <si>
    <t>Andrzej Szczypiór</t>
  </si>
  <si>
    <t>Marcin Bebłot</t>
  </si>
  <si>
    <t>Podinspektor</t>
  </si>
  <si>
    <t xml:space="preserve">ul. Ułańska 25 </t>
  </si>
  <si>
    <t>42-120 Miedźno</t>
  </si>
  <si>
    <t>(34) 317-80-10</t>
  </si>
  <si>
    <t>(034) 317-80-30</t>
  </si>
  <si>
    <t>ug@miedzno.pl</t>
  </si>
  <si>
    <t>Andrzej Dziuba</t>
  </si>
  <si>
    <t>Bożena Nowak</t>
  </si>
  <si>
    <t xml:space="preserve">aleja Niepodległości 49 </t>
  </si>
  <si>
    <t>43-100 Tychy</t>
  </si>
  <si>
    <t>(032)7763904</t>
  </si>
  <si>
    <t>(032)7763935</t>
  </si>
  <si>
    <t>bozena.nowak@umtychy.pl</t>
  </si>
  <si>
    <t>Stanisław Korfanty</t>
  </si>
  <si>
    <t>Andrzej Wołowiec</t>
  </si>
  <si>
    <t xml:space="preserve">ul. Bytomska 84 </t>
  </si>
  <si>
    <t>41-940 Piekary Śląskie</t>
  </si>
  <si>
    <t>032 39 39 408</t>
  </si>
  <si>
    <t>032 287 22 69</t>
  </si>
  <si>
    <t>fundusze@piekary.pl</t>
  </si>
  <si>
    <t>Marian Janecki</t>
  </si>
  <si>
    <t>Mirosława Zarzycka</t>
  </si>
  <si>
    <t>Inspektor w Wydziale Infrastruktury Komunalnej i Inwestycji</t>
  </si>
  <si>
    <t xml:space="preserve">aleja Piłsudskiego 60 </t>
  </si>
  <si>
    <t>44-335 Jastrzębie Zrrój</t>
  </si>
  <si>
    <t>032 47-85-304</t>
  </si>
  <si>
    <t>032 47-85-350</t>
  </si>
  <si>
    <t>mzarzycka@um.jastrzebie.pl</t>
  </si>
  <si>
    <t>Jerzy Szydłowski</t>
  </si>
  <si>
    <t>Radosław Dziura</t>
  </si>
  <si>
    <t>Specjalista</t>
  </si>
  <si>
    <t>ul. Szczekocińska 18</t>
  </si>
  <si>
    <t>42-235 Lelów</t>
  </si>
  <si>
    <t>(34) 3550072</t>
  </si>
  <si>
    <t>(34) 3550049</t>
  </si>
  <si>
    <t>uglelow@op.pl</t>
  </si>
  <si>
    <t>Czesław Gluza</t>
  </si>
  <si>
    <t>Maria Kowalska</t>
  </si>
  <si>
    <t>Gł. Specjalista ds. funduszy europejskich</t>
  </si>
  <si>
    <t>ul. Bobrecka 29</t>
  </si>
  <si>
    <t>43-400 Cieszyn</t>
  </si>
  <si>
    <t>(033)4777303</t>
  </si>
  <si>
    <t>(033)4777333</t>
  </si>
  <si>
    <t>wr@powiat.cieszyn.pl</t>
  </si>
  <si>
    <t>Arkadiusz Czech</t>
  </si>
  <si>
    <t>Barbara Kwaśnik</t>
  </si>
  <si>
    <t xml:space="preserve">ul. Rynek 4 </t>
  </si>
  <si>
    <t>42-600 Tarnowskie Góry</t>
  </si>
  <si>
    <t>fundusze@um.tgory.pl</t>
  </si>
  <si>
    <t>Adam Hajduk</t>
  </si>
  <si>
    <t>Roman Peikert</t>
  </si>
  <si>
    <t>Kierownik Referatu Inwestycji i Remontów</t>
  </si>
  <si>
    <t>ul. Klasztorna 6</t>
  </si>
  <si>
    <t>032 415 44 08, wew. 337</t>
  </si>
  <si>
    <t>032 415 87 36</t>
  </si>
  <si>
    <t>nwestycje@powiatraciborski.pl</t>
  </si>
  <si>
    <t>inwestycje@powiatraciborski.pl</t>
  </si>
  <si>
    <t>Andrzej Kwapisz</t>
  </si>
  <si>
    <t>Zofia Kuśmierska</t>
  </si>
  <si>
    <t>Zastępca naczelnika</t>
  </si>
  <si>
    <t>ul. Jana III Sobieskiego 9</t>
  </si>
  <si>
    <t>zkusmierska@czestochowa.powiat.pl</t>
  </si>
  <si>
    <t>Krystian Kotynia</t>
  </si>
  <si>
    <t>Anna Krzak</t>
  </si>
  <si>
    <t>ul. Częstochowska 13</t>
  </si>
  <si>
    <t>42-160 Krzepice</t>
  </si>
  <si>
    <t>34/3175172</t>
  </si>
  <si>
    <t>ue@krzepice.pl</t>
  </si>
  <si>
    <t>Joachim Smyła</t>
  </si>
  <si>
    <t>Mirosława Golasz</t>
  </si>
  <si>
    <t>ul. Paderewskiego 7</t>
  </si>
  <si>
    <t>42-700 Lubliniec</t>
  </si>
  <si>
    <t>srodkipomocowe@gmail.com</t>
  </si>
  <si>
    <t>Kazimierz Górski</t>
  </si>
  <si>
    <t>Honorata Musialik</t>
  </si>
  <si>
    <t>aleja Zwycięstwa 20</t>
  </si>
  <si>
    <t>41-200 Sosnowiec</t>
  </si>
  <si>
    <t>(032) 296 07 21</t>
  </si>
  <si>
    <t>(032) 296 06 05</t>
  </si>
  <si>
    <t>wim.przygot@um.sosnowiec.pl</t>
  </si>
  <si>
    <t>Alojzy Cichowski</t>
  </si>
  <si>
    <t>Zdzisław Hryciuk</t>
  </si>
  <si>
    <t>ul. Rynek 11</t>
  </si>
  <si>
    <t>42-289 Woźniki</t>
  </si>
  <si>
    <t>034 36 69 927</t>
  </si>
  <si>
    <t>034 35 73 105</t>
  </si>
  <si>
    <t>inwestycje@wozniki.pl</t>
  </si>
  <si>
    <t>Tomasz Kucharski</t>
  </si>
  <si>
    <t>Małgorzata Chaładus</t>
  </si>
  <si>
    <t>Referent ds. pozyskiwania funduszy pomocowych</t>
  </si>
  <si>
    <t>plac Piłsudskiego 10</t>
  </si>
  <si>
    <t>42-256 Olsztyn</t>
  </si>
  <si>
    <t>(34) 3285077 wew. 29</t>
  </si>
  <si>
    <t>(34) 3285057</t>
  </si>
  <si>
    <t>mchaladus@olsztyn.ug.gov.pl</t>
  </si>
  <si>
    <t>Kornelia Newy</t>
  </si>
  <si>
    <t>Anna Urbisz</t>
  </si>
  <si>
    <t>Naczelnik Wydziału Ochrony Środowiska i Funduszy</t>
  </si>
  <si>
    <t>ul. Ofiar Terroru 36</t>
  </si>
  <si>
    <t>44-280 Rydułtowy</t>
  </si>
  <si>
    <t>um.bkpf@rydultowy.pl</t>
  </si>
  <si>
    <t>Roman Banduch</t>
  </si>
  <si>
    <t>Iwona Burek</t>
  </si>
  <si>
    <t>Zastępca Wójta</t>
  </si>
  <si>
    <t>ul. Lubliniecka 33</t>
  </si>
  <si>
    <t>42-284 Herby</t>
  </si>
  <si>
    <t>(034) 3574100</t>
  </si>
  <si>
    <t>(034) 3574105</t>
  </si>
  <si>
    <t>zastepca@herby.pl</t>
  </si>
  <si>
    <t>Grzegorz Figura</t>
  </si>
  <si>
    <t>Paweł Pietraszko</t>
  </si>
  <si>
    <t>Inspektor ds. informatyki</t>
  </si>
  <si>
    <t>Wieprz 700</t>
  </si>
  <si>
    <t>34-381 Radziechowy</t>
  </si>
  <si>
    <t>033 867 66 10</t>
  </si>
  <si>
    <t>033 867 66 11</t>
  </si>
  <si>
    <t>ug@radziechowy-wieprz.pl</t>
  </si>
  <si>
    <t>Adam Markowski</t>
  </si>
  <si>
    <t>Sławomir Peryga</t>
  </si>
  <si>
    <t>Z-ca Wójta Gminy Janów</t>
  </si>
  <si>
    <t>ul. Częstochowska 1</t>
  </si>
  <si>
    <t>42-253 Janów</t>
  </si>
  <si>
    <t>s.peryga@janow.pl</t>
  </si>
  <si>
    <t>Henryk Jurasz</t>
  </si>
  <si>
    <t>Piotr Mazgaj</t>
  </si>
  <si>
    <t>Wspólna 13</t>
  </si>
  <si>
    <t>34-341 Świnna</t>
  </si>
  <si>
    <t>33 863 85 32</t>
  </si>
  <si>
    <t>ugswinna@ugswinna.ig.pl</t>
  </si>
  <si>
    <t>Mieczysław Rączka</t>
  </si>
  <si>
    <t>Katarzyna Przybyła</t>
  </si>
  <si>
    <t>ul. Wyzwolenia 25</t>
  </si>
  <si>
    <t>43-365 Wilkowice</t>
  </si>
  <si>
    <t>33 499 00 77</t>
  </si>
  <si>
    <t>sekretariat@wilkowice.pl</t>
  </si>
  <si>
    <t xml:space="preserve">Marek Mrozowski </t>
  </si>
  <si>
    <t xml:space="preserve">Rafał Kost </t>
  </si>
  <si>
    <t>ul. Katowicka 45</t>
  </si>
  <si>
    <t xml:space="preserve">41-250 Czeladź </t>
  </si>
  <si>
    <t>032/ 76-37-965</t>
  </si>
  <si>
    <t>032/ 76-33-694</t>
  </si>
  <si>
    <t>rafkost@um.czeladz.pl</t>
  </si>
  <si>
    <t xml:space="preserve">Ryszard Mach </t>
  </si>
  <si>
    <t xml:space="preserve">Starosta </t>
  </si>
  <si>
    <t xml:space="preserve">Marian Gajda </t>
  </si>
  <si>
    <t>ul. Sienkiewicza 34</t>
  </si>
  <si>
    <t xml:space="preserve">42-400 Zawiercie </t>
  </si>
  <si>
    <t>(032) 67 107 10 do 12</t>
  </si>
  <si>
    <t>(032) 67 219 71</t>
  </si>
  <si>
    <t>urzad@zawiercie.powiat.pl</t>
  </si>
  <si>
    <t xml:space="preserve">Marian Kozieł </t>
  </si>
  <si>
    <t xml:space="preserve">Wójt </t>
  </si>
  <si>
    <t xml:space="preserve">Dariusz Margiel </t>
  </si>
  <si>
    <t>Podinspektor ds. promocji i pozyskiwania środków</t>
  </si>
  <si>
    <t xml:space="preserve">ul. Malinowicka 4 </t>
  </si>
  <si>
    <t xml:space="preserve">42-512 Psary </t>
  </si>
  <si>
    <t>promocja@psary.pl</t>
  </si>
  <si>
    <t xml:space="preserve">Anna Iskała </t>
  </si>
  <si>
    <t xml:space="preserve">Ilona Zoń </t>
  </si>
  <si>
    <t xml:space="preserve">ul. Sobieskiego 5 </t>
  </si>
  <si>
    <t xml:space="preserve">47-440 Nędza </t>
  </si>
  <si>
    <t>032 410 20 18</t>
  </si>
  <si>
    <t>032 410 23 99</t>
  </si>
  <si>
    <t>ug@nedza.pl</t>
  </si>
  <si>
    <t xml:space="preserve"> Maciej Kaczyński </t>
  </si>
  <si>
    <t xml:space="preserve">Agnieszka Perkowska-Gondecka </t>
  </si>
  <si>
    <t>Kierownik Wydziału Zarządzania Projektami</t>
  </si>
  <si>
    <t>ul. Traugutta 15</t>
  </si>
  <si>
    <t xml:space="preserve">42-450  Łazy </t>
  </si>
  <si>
    <t>032 672 94 22 w. 118</t>
  </si>
  <si>
    <t>032 672 94 48</t>
  </si>
  <si>
    <t>a.perkowska@lazy.pl</t>
  </si>
  <si>
    <t xml:space="preserve">Krzysztof Kobiałka </t>
  </si>
  <si>
    <t xml:space="preserve">Krzysztof Dyszy </t>
  </si>
  <si>
    <t>Podinspektor ds. pozyskiwania funduszy europejskich</t>
  </si>
  <si>
    <t xml:space="preserve">ul. Wolności 95 </t>
  </si>
  <si>
    <t xml:space="preserve">42-460 Mierzęcice </t>
  </si>
  <si>
    <t>gmina@mierzecice.pl</t>
  </si>
  <si>
    <t>Osoba</t>
  </si>
  <si>
    <t>Os.rep.ben.</t>
  </si>
  <si>
    <t>Funkcja</t>
  </si>
  <si>
    <t>Osoba do kontaktu</t>
  </si>
  <si>
    <t>Adres</t>
  </si>
  <si>
    <t>Miasto</t>
  </si>
  <si>
    <t>Telefon</t>
  </si>
  <si>
    <t>Fax</t>
  </si>
  <si>
    <t>E-mail</t>
  </si>
  <si>
    <t>Andrzej Kondziołka</t>
  </si>
  <si>
    <t>Ewa Suchecka</t>
  </si>
  <si>
    <t>Kierownik Referatu Strategii, Rozwoju i Inwestycji Gminnych</t>
  </si>
  <si>
    <t>ul. Ks. A. Janusza 6</t>
  </si>
  <si>
    <t>43-410 Zebrzydowice</t>
  </si>
  <si>
    <t>032/ 4755107</t>
  </si>
  <si>
    <t>032/ 4755147</t>
  </si>
  <si>
    <t>ir@zebrzydowice.pl</t>
  </si>
  <si>
    <t>Józef Kałuża</t>
  </si>
  <si>
    <t>Sławomir Woźnik</t>
  </si>
  <si>
    <t>ul. Chrząstowska 6a</t>
  </si>
  <si>
    <t>42-230 Koniecpol</t>
  </si>
  <si>
    <t>(34) 355 18 81w.113</t>
  </si>
  <si>
    <t>(34) 35 51 756</t>
  </si>
  <si>
    <t>koniecpol@gminy.pl</t>
  </si>
  <si>
    <t>Andrzej Pitera</t>
  </si>
  <si>
    <t>Marcin Zyzak</t>
  </si>
  <si>
    <t>Kierownik Referatu Rozwoju, Inwestycji i Promocji</t>
  </si>
  <si>
    <t xml:space="preserve">ul. Piłsudskiego 75 </t>
  </si>
  <si>
    <t>34-325 Łodygowice</t>
  </si>
  <si>
    <t>marcin@lodygowice.pl</t>
  </si>
  <si>
    <t>Józef Tetla</t>
  </si>
  <si>
    <t>Justyna Biolik</t>
  </si>
  <si>
    <t>Referent ds Zamówień Publicznych</t>
  </si>
  <si>
    <t>ul. 3 Maja 10</t>
  </si>
  <si>
    <t>43-200 Pszczyna</t>
  </si>
  <si>
    <t>032 212 80 68</t>
  </si>
  <si>
    <t>032 212 80 69</t>
  </si>
  <si>
    <t>justyna.biolik@gmail.com</t>
  </si>
  <si>
    <t>Małgorzata Pępek</t>
  </si>
  <si>
    <t>Andrzej Wójcik</t>
  </si>
  <si>
    <t>Kierownik Referatu</t>
  </si>
  <si>
    <t>Ślemień 430</t>
  </si>
  <si>
    <t>34-323 Ślemień</t>
  </si>
  <si>
    <t>andrzej_wojcik22@wp.pl</t>
  </si>
  <si>
    <t>Henryk Jaroszek</t>
  </si>
  <si>
    <t>Aleksandra Łataś</t>
  </si>
  <si>
    <t>Z-ca Naczelnika Wydziału Promocji i Rozwoju</t>
  </si>
  <si>
    <t>ul. Żwirki i Wigury 4a</t>
  </si>
  <si>
    <t>43-190 Mikołów</t>
  </si>
  <si>
    <t>aleksandra.latas@mikolow.starostwo.gov.pl</t>
  </si>
  <si>
    <t>Andrzej Kowalczyk</t>
  </si>
  <si>
    <t>Karina Stępień</t>
  </si>
  <si>
    <t>Kierownik Referatu Rozwoju Gminy</t>
  </si>
  <si>
    <t xml:space="preserve">ul. Rydułtowska 2 </t>
  </si>
  <si>
    <t>44-293 Gaszowice</t>
  </si>
  <si>
    <t>karinastepien@wp.pl</t>
  </si>
  <si>
    <t>Stanisław Wójcik</t>
  </si>
  <si>
    <t>Artur Gąsior</t>
  </si>
  <si>
    <t>Inspektor ds. zamówień publicznych i funduszy UE</t>
  </si>
  <si>
    <t xml:space="preserve">ul. Senatorska 2 </t>
  </si>
  <si>
    <t>42-445 Szczekociny</t>
  </si>
  <si>
    <t>0343557050 w. 114</t>
  </si>
  <si>
    <t>umig@szczekociny.pl</t>
  </si>
  <si>
    <t>Zbigniew Wawrzyniak</t>
  </si>
  <si>
    <t>Tadeusz Marcisz</t>
  </si>
  <si>
    <t>Inspektor ds. Zamówień Publicznych i Inwestycji Gminnych</t>
  </si>
  <si>
    <t xml:space="preserve">ul. 16-go Stycznia 14 </t>
  </si>
  <si>
    <t>42-244 Mstów</t>
  </si>
  <si>
    <t>(34) 3284005</t>
  </si>
  <si>
    <t>(34) 3785558</t>
  </si>
  <si>
    <t>zamowienia@mstow.pl</t>
  </si>
  <si>
    <t>Krzysztof Wieczerzak</t>
  </si>
  <si>
    <t>Roman Szczerbowski</t>
  </si>
  <si>
    <t>Kierownik Referatu Budownictwa i Rozwoju Gospodarczego</t>
  </si>
  <si>
    <t xml:space="preserve">ul. Jasienica 159 </t>
  </si>
  <si>
    <t>43-385 Jasienica</t>
  </si>
  <si>
    <t>33/8152231</t>
  </si>
  <si>
    <t>33/8153002</t>
  </si>
  <si>
    <t>sekretariat@jasienica.pl</t>
  </si>
  <si>
    <t>Adam Iwanek</t>
  </si>
  <si>
    <t>Łukasz Derus</t>
  </si>
  <si>
    <t xml:space="preserve">ul. Górska 1 </t>
  </si>
  <si>
    <t>34-370 Rajcza</t>
  </si>
  <si>
    <t>033/8643155</t>
  </si>
  <si>
    <t>033/8643887</t>
  </si>
  <si>
    <t>ugrajcza@rajcza.com.pl</t>
  </si>
  <si>
    <t>Janina Żagan</t>
  </si>
  <si>
    <t>Magdalena Goryczka</t>
  </si>
  <si>
    <t>Naczelnik Wydziału Funduszy Europejskich Promocji i Informacji</t>
  </si>
  <si>
    <t>plac Rynek 1</t>
  </si>
  <si>
    <t>43-430 Skoczów</t>
  </si>
  <si>
    <t>033 853 38 54</t>
  </si>
  <si>
    <t>0 33 853 91 52</t>
  </si>
  <si>
    <t>fe@um.skoczow.pl</t>
  </si>
  <si>
    <t>Zbigniew Giełda</t>
  </si>
  <si>
    <t>Izabela Kania</t>
  </si>
  <si>
    <t>Naczelnik Biura Funduszy Europejskich</t>
  </si>
  <si>
    <t>plac Ratuszowy 1</t>
  </si>
  <si>
    <t>(33) 4971464</t>
  </si>
  <si>
    <t>(33) 4971723</t>
  </si>
  <si>
    <t>i.kania@um.bielsko.pl</t>
  </si>
  <si>
    <t>Władysław Mizia</t>
  </si>
  <si>
    <t>Andrzej Waligóra</t>
  </si>
  <si>
    <t>Kierownik ds. Inwestycji i funduszy europejskich</t>
  </si>
  <si>
    <t>ul. Plebańska 1</t>
  </si>
  <si>
    <t>34-340 Jeleśnia</t>
  </si>
  <si>
    <t>(033) 86-30-700</t>
  </si>
  <si>
    <t>(033) 86-36-797</t>
  </si>
  <si>
    <t>inwestycje@jelesnia.pl</t>
  </si>
  <si>
    <t>Marianna Waszkielis</t>
  </si>
  <si>
    <t>(032) 296 07 34</t>
  </si>
  <si>
    <t>Jan Molenda</t>
  </si>
  <si>
    <t>Mirosław Paliga</t>
  </si>
  <si>
    <t>Irządze 124</t>
  </si>
  <si>
    <t>42-446 Irządze</t>
  </si>
  <si>
    <t xml:space="preserve">504321917 , (34) 354 30 09             </t>
  </si>
  <si>
    <t>(34) 354 31 10</t>
  </si>
  <si>
    <t>paliga.miroslaw@gmail.com</t>
  </si>
  <si>
    <t>Antoni Szlagor</t>
  </si>
  <si>
    <t>Małgorzata Bieszczad</t>
  </si>
  <si>
    <t>Zastepca Burmistrza Miasta Żywiec</t>
  </si>
  <si>
    <t>ul. Rynek 2</t>
  </si>
  <si>
    <t>34-300 Żywiec</t>
  </si>
  <si>
    <t>33 475 42 03</t>
  </si>
  <si>
    <t>33 475 42 02</t>
  </si>
  <si>
    <t>sekretariat@zywiec.pl</t>
  </si>
  <si>
    <t>Stanisław Jagoda</t>
  </si>
  <si>
    <t>Leszek Maciejewski</t>
  </si>
  <si>
    <t>Zastępca Wójta Gminy Chełm Śląski</t>
  </si>
  <si>
    <t>Konarskiego 2</t>
  </si>
  <si>
    <t>41-403 Chełm Śkląski</t>
  </si>
  <si>
    <t>(032) 225 75 03 w.59</t>
  </si>
  <si>
    <t>(032) 225 75 03 w.43</t>
  </si>
  <si>
    <t>ggugchelmsl@poczta.fm</t>
  </si>
  <si>
    <t xml:space="preserve">Artur Maligłówka </t>
  </si>
  <si>
    <t>Wicestarosta</t>
  </si>
  <si>
    <t xml:space="preserve">Jarosław Wasążnik </t>
  </si>
  <si>
    <t>Podinspektor w Biurze Strategii i Funduszy Zewnętrznych</t>
  </si>
  <si>
    <t>ul. Karłuszowiec 5</t>
  </si>
  <si>
    <t>32-381-37-63</t>
  </si>
  <si>
    <t>32/381-37-88</t>
  </si>
  <si>
    <t>biznes@tarnogorski.pl</t>
  </si>
  <si>
    <t xml:space="preserve">Wojciech Zuziak </t>
  </si>
  <si>
    <t xml:space="preserve">Izabela Gołuch </t>
  </si>
  <si>
    <t xml:space="preserve">ul. Lipowa 708 </t>
  </si>
  <si>
    <t xml:space="preserve">34-324 Lipowa </t>
  </si>
  <si>
    <t>33-8670810</t>
  </si>
  <si>
    <t>fundusze@ug-lipowa.com</t>
  </si>
  <si>
    <t>WND-RPSL.07.01.02-00-116/08-01</t>
  </si>
  <si>
    <t xml:space="preserve">Andrzej Zieliński </t>
  </si>
  <si>
    <t xml:space="preserve">Tadeusz Handerek </t>
  </si>
  <si>
    <t>Dyrektor Wydziału Rozwoju i Strategii</t>
  </si>
  <si>
    <t xml:space="preserve">ul. Krasińskiego 13 </t>
  </si>
  <si>
    <t xml:space="preserve">34-300 Żywiec </t>
  </si>
  <si>
    <t>033 861-64-45</t>
  </si>
  <si>
    <t>033 861-12-52</t>
  </si>
  <si>
    <t>fundusze@starostwo.zywiec.pl</t>
  </si>
  <si>
    <t xml:space="preserve">Piotr Czarnynoga </t>
  </si>
  <si>
    <t xml:space="preserve">Józef Piechula </t>
  </si>
  <si>
    <t>Dyrektor Powiatowego Zarządu Dróg w Bieruniu</t>
  </si>
  <si>
    <t>ul. Jagiełły 1</t>
  </si>
  <si>
    <t xml:space="preserve">43-155 Bieruń </t>
  </si>
  <si>
    <t>(032) 216-21-73</t>
  </si>
  <si>
    <t xml:space="preserve">pzd@powiatbl.pl
</t>
  </si>
  <si>
    <t xml:space="preserve">Ewa Ryszka </t>
  </si>
  <si>
    <t xml:space="preserve">Zastępca Prezydenta </t>
  </si>
  <si>
    <t xml:space="preserve">Mateusz Motyka </t>
  </si>
  <si>
    <t>Naczelnik Wydziału Rozwoju, Promocji Gospodarczej i Integracji Europejskiej</t>
  </si>
  <si>
    <t>ul. Chrobrego 2</t>
  </si>
  <si>
    <t xml:space="preserve">44-200 Rybnik </t>
  </si>
  <si>
    <t xml:space="preserve">gospodarka@um.rybnik.pl
</t>
  </si>
  <si>
    <t xml:space="preserve">Gabriel Tobor </t>
  </si>
  <si>
    <t xml:space="preserve">Joanna Warzecha </t>
  </si>
  <si>
    <t>Podinspektor w Referacie Funduszy Zewnętrznych i Zamówień Publicznych</t>
  </si>
  <si>
    <t xml:space="preserve">ul. Męczenników Oświęcimia 42 </t>
  </si>
  <si>
    <t xml:space="preserve">41-922  Radzionków
</t>
  </si>
  <si>
    <t>032/388 71 06</t>
  </si>
  <si>
    <t>032/289 07 20</t>
  </si>
  <si>
    <t>j.warzecha@radzionkow.pl</t>
  </si>
  <si>
    <t xml:space="preserve">Krzysztof Motyl </t>
  </si>
  <si>
    <t xml:space="preserve">Paweł Pikuła </t>
  </si>
  <si>
    <t>ul. Sobieskiego 1</t>
  </si>
  <si>
    <t xml:space="preserve">42-320 Niegowa </t>
  </si>
  <si>
    <t>niegowa@op.pl</t>
  </si>
  <si>
    <t xml:space="preserve"> Zdzisław Kulej </t>
  </si>
  <si>
    <t xml:space="preserve">Urszula Szukalska </t>
  </si>
  <si>
    <t>Skarbnik</t>
  </si>
  <si>
    <t xml:space="preserve">ul. Nowa 1a </t>
  </si>
  <si>
    <t xml:space="preserve">42-793 Ciasna </t>
  </si>
  <si>
    <t>0 34 35 12 022</t>
  </si>
  <si>
    <t>0 34 3535105</t>
  </si>
  <si>
    <t>ciasna@ug.pl</t>
  </si>
  <si>
    <t xml:space="preserve"> Klemens Podlejski </t>
  </si>
  <si>
    <t xml:space="preserve">Małgorzata Banaszczyk </t>
  </si>
  <si>
    <t>inspektor w GCI</t>
  </si>
  <si>
    <t xml:space="preserve">ul. Kościuszki 15/17 </t>
  </si>
  <si>
    <t xml:space="preserve">42-310  Żarki </t>
  </si>
  <si>
    <t>034 31 48 036</t>
  </si>
  <si>
    <t>banaszczykm@poczta.fm</t>
  </si>
  <si>
    <t xml:space="preserve">Damian Galusek </t>
  </si>
  <si>
    <t xml:space="preserve">Mariusz Owczarek </t>
  </si>
  <si>
    <t xml:space="preserve">ul. Zjednoczenia 60 </t>
  </si>
  <si>
    <t xml:space="preserve">43-250 Pawłowice </t>
  </si>
  <si>
    <t>m.owczarek@pawlowice.pl</t>
  </si>
  <si>
    <t xml:space="preserve">Andrzej Kwapisz </t>
  </si>
  <si>
    <t xml:space="preserve">Zofia Kuśmierska </t>
  </si>
  <si>
    <t xml:space="preserve">ul. Jana III Sobieskiego 9 </t>
  </si>
  <si>
    <t xml:space="preserve">42-217 Częstochowa </t>
  </si>
  <si>
    <t xml:space="preserve"> Małgorzata Reczko </t>
  </si>
  <si>
    <t xml:space="preserve">Rafał Adamczyk </t>
  </si>
  <si>
    <t>Kierownik Referatu Rozwoju Miasta</t>
  </si>
  <si>
    <t xml:space="preserve">ul. Rynek 1 </t>
  </si>
  <si>
    <t xml:space="preserve">41-260  Sławków </t>
  </si>
  <si>
    <t>0048 515 129 743, 0048 32 293 15 52 wew. 270</t>
  </si>
  <si>
    <t>0048 32 293 12 33</t>
  </si>
  <si>
    <t>rafal.adamczyk@slawkow.pl</t>
  </si>
  <si>
    <t xml:space="preserve"> Bogusław Dobrowolski </t>
  </si>
  <si>
    <t xml:space="preserve">Bogusław Dobrowolski </t>
  </si>
  <si>
    <t xml:space="preserve">ul. Plac Kościuszki 31 </t>
  </si>
  <si>
    <t xml:space="preserve">42-265 Dąbrowa Górnicza - powiat m. Dąbrowa Górnicza </t>
  </si>
  <si>
    <t>(+4834) 355-50-18/19</t>
  </si>
  <si>
    <t>34 355-50-52</t>
  </si>
  <si>
    <t>ug@dabrowazielona.pl</t>
  </si>
  <si>
    <t xml:space="preserve">Wiesław Stambrowski </t>
  </si>
  <si>
    <t xml:space="preserve">Grzegorz Berger </t>
  </si>
  <si>
    <t xml:space="preserve">ul. Lędzińska 55 </t>
  </si>
  <si>
    <t xml:space="preserve">43-143 Lędziny </t>
  </si>
  <si>
    <t>(0 32) 216 65 11</t>
  </si>
  <si>
    <t>(0 32) 216 65 08</t>
  </si>
  <si>
    <t>um@ledziny.pl</t>
  </si>
  <si>
    <t>Roman Pakuła</t>
  </si>
  <si>
    <t>Tomasz Tosza</t>
  </si>
  <si>
    <t>Mucha</t>
  </si>
  <si>
    <t>Wnioskodawca</t>
  </si>
  <si>
    <t>Tytuł projektu</t>
  </si>
  <si>
    <t>Numer wniosku</t>
  </si>
  <si>
    <t>Wnioskowane dofinansowanie [PLN]</t>
  </si>
  <si>
    <t>Koszt całkowity [PLN]</t>
  </si>
  <si>
    <t>średnia ocena zbiorcza uzyskana przez projekt</t>
  </si>
  <si>
    <t>% z możliwych do uzyskania pkt.</t>
  </si>
  <si>
    <t>Razem</t>
  </si>
  <si>
    <t>Średnia ocena zbiorcza uzyskana przez projekt</t>
  </si>
  <si>
    <t>ilość wniosków objętych dofinansowaniem</t>
  </si>
  <si>
    <t>Lista rezerwowa projektów:</t>
  </si>
  <si>
    <t>Wnioski wybrane do dofinasowania:</t>
  </si>
  <si>
    <t>alokacja 105 672 000 PLN
60% - 63 403 200,00
22 projekty na pełną kwotę - 58 939 127,48</t>
  </si>
  <si>
    <t>2 projekty z obniżonym dofinansowaniem</t>
  </si>
  <si>
    <t>Wnioski wybrane do dofinansowania:</t>
  </si>
  <si>
    <t>Poziom dofinansowania %</t>
  </si>
  <si>
    <t>Poziom dofinansowania (%)</t>
  </si>
  <si>
    <t>Lista projektów wybranych do dofinansowania oraz lista projektów rezerwowych</t>
  </si>
  <si>
    <t>Gmina Sosnowiec</t>
  </si>
  <si>
    <t>Gmina Piekary Śląskie</t>
  </si>
  <si>
    <t>Gmina Tarnowskie Góry</t>
  </si>
  <si>
    <t>Miasto Rybnik</t>
  </si>
  <si>
    <t>Miasto Bielsko-Biała</t>
  </si>
  <si>
    <t>Zastępca Prezydenta Miasto</t>
  </si>
  <si>
    <t>Miasto Jastrzębie Zdrój</t>
  </si>
  <si>
    <t>Miasto Ruda Śląska</t>
  </si>
  <si>
    <t>Miasto Tychy</t>
  </si>
  <si>
    <t>Naczelnik Wydziału Rozwoju Miasto i Funduszy Europejskich</t>
  </si>
  <si>
    <t>p.o. Kierownika Biura Strategii i Rozwoju Miasto</t>
  </si>
  <si>
    <t>Powiat Tarnogórski</t>
  </si>
  <si>
    <t>Gmina Czeladź</t>
  </si>
  <si>
    <t>Gmina Żarki</t>
  </si>
  <si>
    <t>Gmina Sławków</t>
  </si>
  <si>
    <t>Gmina Rajcza</t>
  </si>
  <si>
    <t>Gmina Węgierska Górka</t>
  </si>
  <si>
    <t>Gmina Czernichów</t>
  </si>
  <si>
    <t>Gmina Marklowice</t>
  </si>
  <si>
    <t>Gmina Gorzyce</t>
  </si>
  <si>
    <t>Gmina Wyry</t>
  </si>
  <si>
    <t>Gmina Lubliniec</t>
  </si>
  <si>
    <t>Gmina Łazy</t>
  </si>
  <si>
    <t>Gmina Wilkowice</t>
  </si>
  <si>
    <t>Gmina Jeleśnia</t>
  </si>
  <si>
    <t>Gmina Żywiec</t>
  </si>
  <si>
    <t>Gmina Łodygowice</t>
  </si>
  <si>
    <t>Gmina Radziechowy-Wieprz</t>
  </si>
  <si>
    <t>Gmina Herby</t>
  </si>
  <si>
    <t>Gmina Pawłowice</t>
  </si>
  <si>
    <t>Gmina Koszęcin</t>
  </si>
  <si>
    <t>Gmina Woźniki</t>
  </si>
  <si>
    <t>Gmina Lubomia</t>
  </si>
  <si>
    <t>Gmina Miedźno</t>
  </si>
  <si>
    <t>Gmina Mykanów</t>
  </si>
  <si>
    <t>Gmina Lędziny</t>
  </si>
  <si>
    <t>Gmina Krzepice</t>
  </si>
  <si>
    <t>Gmina Lipowa</t>
  </si>
  <si>
    <t>Gmina Ślemień</t>
  </si>
  <si>
    <t>Gmina Niegowa</t>
  </si>
  <si>
    <t>Gmina Lelów</t>
  </si>
  <si>
    <t>Gmina Świnna</t>
  </si>
  <si>
    <t>Miasto Rydułtowy</t>
  </si>
  <si>
    <t>Powiat Cieszyński</t>
  </si>
  <si>
    <t>Powiat Rybnicki</t>
  </si>
  <si>
    <t>Powiat Częstochowski</t>
  </si>
  <si>
    <t>Powiat Żywiecki</t>
  </si>
  <si>
    <t>Powiat Myszkowski</t>
  </si>
  <si>
    <t>Powiat Zawierciański</t>
  </si>
  <si>
    <t>Chorzów - miasto na prawach powiatu</t>
  </si>
  <si>
    <t>WND-RPSL.08.02.00-00-170/08</t>
  </si>
  <si>
    <t>Budowa sali gimnastycznej przy Szkole Podstawowej nr 1 im. J.Korczaka w Chorzowie</t>
  </si>
  <si>
    <t>Gmina Miasto Częstochowa</t>
  </si>
  <si>
    <t>WND-RPSL.08.02.00-00-047/08</t>
  </si>
  <si>
    <t>Przebudowa z remontem Szkoły Podstawowej nr 38 przy ul. Sikorskiego 56 w Częstochowie</t>
  </si>
  <si>
    <t>Miasto Bytom</t>
  </si>
  <si>
    <t>WND-RPSL.08.02.00-00-199/08</t>
  </si>
  <si>
    <t>Budowa szkolnej hali widowiskowo-sportowej przy Zespole Szkół nr 3 w Bytomiu, ul. Konstytucji 20</t>
  </si>
  <si>
    <t>Miasto Katowice</t>
  </si>
  <si>
    <t>WND-RPSL.08.02.00-00-213/08</t>
  </si>
  <si>
    <t>Rozbudowa bazy dydaktyczno-wychowawczej i szkoleniowej, a także wyrównanie szans na pobieranie nauki w Zespole Szkół Poligraficzno-Mechanicznych w Katowicach</t>
  </si>
  <si>
    <t>WND-RPSL.08.02.00-00-002/08</t>
  </si>
  <si>
    <t>Adaptacja budynku byłego internatu na potrzeby Szkoły Specjalnej wraz modernizacją istniejącej stołówki do wymagań HACCP w Zawierciu ul. Rataja 29a.</t>
  </si>
  <si>
    <t>Gmina Miejska Żory</t>
  </si>
  <si>
    <t>WND-RPSL.08.02.00-00-207/08</t>
  </si>
  <si>
    <t>Rozbudowa i modernizacja Szkoły Muzycznej w Żorach</t>
  </si>
  <si>
    <t>Gmina Miasto Mysłowice</t>
  </si>
  <si>
    <t>WND-RPSL.08.02.00-00-229/08</t>
  </si>
  <si>
    <t>83,07</t>
  </si>
  <si>
    <t>Załacznik  nr 1 do uchwały nr 1765 / 163 /IV/2012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</si>
</sst>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0.0000"/>
    <numFmt numFmtId="166" formatCode="#,##0.00\ _z_ł"/>
    <numFmt numFmtId="167" formatCode="#,##0.00\ &quot;zł&quot;"/>
    <numFmt numFmtId="168" formatCode="0.0000%"/>
  </numFmts>
  <fonts count="56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b/>
      <i/>
      <u/>
      <sz val="9"/>
      <color indexed="8"/>
      <name val="Cambria"/>
      <family val="1"/>
      <charset val="238"/>
    </font>
    <font>
      <b/>
      <i/>
      <u/>
      <sz val="8"/>
      <color indexed="8"/>
      <name val="Cambria"/>
      <family val="1"/>
      <charset val="238"/>
    </font>
    <font>
      <b/>
      <i/>
      <sz val="9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sz val="9"/>
      <name val="Cambria"/>
      <family val="1"/>
      <charset val="238"/>
    </font>
    <font>
      <b/>
      <i/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b/>
      <i/>
      <sz val="8"/>
      <color indexed="8"/>
      <name val="Cambria"/>
      <family val="1"/>
      <charset val="238"/>
    </font>
    <font>
      <i/>
      <sz val="9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10"/>
      <color indexed="8"/>
      <name val="Verdana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1"/>
      <color indexed="17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16" applyNumberFormat="0" applyAlignment="0" applyProtection="0"/>
    <xf numFmtId="0" fontId="39" fillId="39" borderId="17" applyNumberFormat="0" applyAlignment="0" applyProtection="0"/>
    <xf numFmtId="0" fontId="40" fillId="40" borderId="0" applyNumberFormat="0" applyBorder="0" applyAlignment="0" applyProtection="0"/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8" applyNumberFormat="0" applyFill="0" applyAlignment="0" applyProtection="0"/>
    <xf numFmtId="0" fontId="43" fillId="41" borderId="19" applyNumberFormat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42" borderId="0" applyNumberFormat="0" applyBorder="0" applyAlignment="0" applyProtection="0"/>
    <xf numFmtId="0" fontId="48" fillId="39" borderId="16" applyNumberFormat="0" applyAlignment="0" applyProtection="0"/>
    <xf numFmtId="0" fontId="49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43" borderId="24" applyNumberFormat="0" applyFont="0" applyAlignment="0" applyProtection="0"/>
    <xf numFmtId="0" fontId="53" fillId="44" borderId="0" applyNumberFormat="0" applyBorder="0" applyAlignment="0" applyProtection="0"/>
  </cellStyleXfs>
  <cellXfs count="48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/>
    <xf numFmtId="0" fontId="5" fillId="2" borderId="0" xfId="0" applyFont="1" applyFill="1" applyBorder="1" applyAlignment="1">
      <alignment vertical="center" wrapText="1"/>
    </xf>
    <xf numFmtId="166" fontId="5" fillId="2" borderId="0" xfId="1" applyNumberFormat="1" applyFont="1" applyFill="1" applyBorder="1" applyAlignment="1">
      <alignment horizontal="center" wrapText="1"/>
    </xf>
    <xf numFmtId="166" fontId="5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0" borderId="3" xfId="1" applyFont="1" applyFill="1" applyBorder="1" applyAlignment="1">
      <alignment horizontal="center" wrapText="1"/>
    </xf>
    <xf numFmtId="0" fontId="7" fillId="0" borderId="3" xfId="0" applyFont="1" applyBorder="1"/>
    <xf numFmtId="0" fontId="7" fillId="2" borderId="3" xfId="0" applyFont="1" applyFill="1" applyBorder="1" applyAlignment="1">
      <alignment vertical="center" wrapText="1"/>
    </xf>
    <xf numFmtId="10" fontId="7" fillId="0" borderId="3" xfId="0" applyNumberFormat="1" applyFont="1" applyBorder="1"/>
    <xf numFmtId="166" fontId="7" fillId="3" borderId="3" xfId="0" applyNumberFormat="1" applyFont="1" applyFill="1" applyBorder="1" applyAlignment="1">
      <alignment horizontal="center" vertical="center"/>
    </xf>
    <xf numFmtId="10" fontId="7" fillId="3" borderId="3" xfId="1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10" fontId="7" fillId="0" borderId="3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6" fillId="2" borderId="3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Border="1" applyAlignment="1">
      <alignment wrapText="1"/>
    </xf>
    <xf numFmtId="166" fontId="6" fillId="4" borderId="3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wrapText="1"/>
    </xf>
    <xf numFmtId="10" fontId="7" fillId="2" borderId="0" xfId="0" applyNumberFormat="1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166" fontId="7" fillId="2" borderId="3" xfId="0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0" fontId="7" fillId="2" borderId="0" xfId="1" applyNumberFormat="1" applyFont="1" applyFill="1" applyBorder="1" applyAlignment="1">
      <alignment horizontal="right" wrapText="1"/>
    </xf>
    <xf numFmtId="0" fontId="8" fillId="5" borderId="3" xfId="1" applyFont="1" applyFill="1" applyBorder="1" applyAlignment="1">
      <alignment horizontal="center" wrapText="1"/>
    </xf>
    <xf numFmtId="0" fontId="9" fillId="5" borderId="3" xfId="1" applyFont="1" applyFill="1" applyBorder="1" applyAlignment="1">
      <alignment horizontal="center" wrapText="1"/>
    </xf>
    <xf numFmtId="4" fontId="7" fillId="6" borderId="3" xfId="0" applyNumberFormat="1" applyFont="1" applyFill="1" applyBorder="1" applyAlignment="1">
      <alignment horizontal="center"/>
    </xf>
    <xf numFmtId="10" fontId="7" fillId="6" borderId="3" xfId="0" applyNumberFormat="1" applyFont="1" applyFill="1" applyBorder="1"/>
    <xf numFmtId="0" fontId="7" fillId="2" borderId="3" xfId="0" applyFont="1" applyFill="1" applyBorder="1" applyAlignment="1">
      <alignment wrapText="1"/>
    </xf>
    <xf numFmtId="166" fontId="6" fillId="2" borderId="3" xfId="0" applyNumberFormat="1" applyFont="1" applyFill="1" applyBorder="1" applyAlignment="1">
      <alignment horizontal="center" wrapText="1"/>
    </xf>
    <xf numFmtId="4" fontId="7" fillId="6" borderId="3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166" fontId="7" fillId="2" borderId="0" xfId="0" applyNumberFormat="1" applyFont="1" applyFill="1" applyAlignment="1">
      <alignment horizontal="center"/>
    </xf>
    <xf numFmtId="167" fontId="10" fillId="2" borderId="0" xfId="0" applyNumberFormat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10" fontId="12" fillId="2" borderId="3" xfId="0" applyNumberFormat="1" applyFont="1" applyFill="1" applyBorder="1"/>
    <xf numFmtId="167" fontId="10" fillId="4" borderId="3" xfId="0" applyNumberFormat="1" applyFont="1" applyFill="1" applyBorder="1" applyAlignment="1">
      <alignment vertical="center" wrapText="1"/>
    </xf>
    <xf numFmtId="166" fontId="5" fillId="2" borderId="0" xfId="0" applyNumberFormat="1" applyFont="1" applyFill="1" applyAlignment="1">
      <alignment horizontal="center"/>
    </xf>
    <xf numFmtId="167" fontId="13" fillId="2" borderId="0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6" fillId="0" borderId="3" xfId="1" applyFont="1" applyFill="1" applyBorder="1" applyAlignment="1">
      <alignment vertical="center" wrapText="1"/>
    </xf>
    <xf numFmtId="166" fontId="7" fillId="7" borderId="0" xfId="0" applyNumberFormat="1" applyFont="1" applyFill="1" applyAlignment="1">
      <alignment horizont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/>
    <xf numFmtId="4" fontId="5" fillId="0" borderId="0" xfId="0" applyNumberFormat="1" applyFont="1"/>
    <xf numFmtId="0" fontId="7" fillId="5" borderId="3" xfId="0" applyFont="1" applyFill="1" applyBorder="1"/>
    <xf numFmtId="0" fontId="7" fillId="5" borderId="3" xfId="0" applyFont="1" applyFill="1" applyBorder="1" applyAlignment="1">
      <alignment vertical="center" wrapText="1"/>
    </xf>
    <xf numFmtId="166" fontId="7" fillId="5" borderId="3" xfId="0" applyNumberFormat="1" applyFont="1" applyFill="1" applyBorder="1" applyAlignment="1">
      <alignment horizontal="center" vertical="center"/>
    </xf>
    <xf numFmtId="10" fontId="7" fillId="5" borderId="3" xfId="1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12" fillId="8" borderId="3" xfId="0" applyNumberFormat="1" applyFont="1" applyFill="1" applyBorder="1" applyAlignment="1">
      <alignment horizontal="center" vertical="center"/>
    </xf>
    <xf numFmtId="4" fontId="7" fillId="8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0" fillId="0" borderId="3" xfId="1" applyFont="1" applyFill="1" applyBorder="1" applyAlignment="1">
      <alignment horizontal="center" wrapText="1"/>
    </xf>
    <xf numFmtId="0" fontId="15" fillId="0" borderId="3" xfId="1" applyFont="1" applyFill="1" applyBorder="1" applyAlignment="1">
      <alignment horizontal="center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/>
    <xf numFmtId="10" fontId="16" fillId="2" borderId="3" xfId="1" applyNumberFormat="1" applyFont="1" applyFill="1" applyBorder="1" applyAlignment="1">
      <alignment horizontal="right" wrapText="1"/>
    </xf>
    <xf numFmtId="4" fontId="17" fillId="2" borderId="3" xfId="0" applyNumberFormat="1" applyFont="1" applyFill="1" applyBorder="1" applyAlignment="1">
      <alignment horizontal="center" vertical="center"/>
    </xf>
    <xf numFmtId="10" fontId="17" fillId="2" borderId="3" xfId="1" applyNumberFormat="1" applyFont="1" applyFill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Border="1" applyAlignment="1">
      <alignment wrapText="1"/>
    </xf>
    <xf numFmtId="0" fontId="14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Alignment="1">
      <alignment wrapText="1"/>
    </xf>
    <xf numFmtId="168" fontId="12" fillId="2" borderId="3" xfId="1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168" fontId="5" fillId="0" borderId="0" xfId="0" applyNumberFormat="1" applyFont="1"/>
    <xf numFmtId="168" fontId="7" fillId="3" borderId="3" xfId="1" applyNumberFormat="1" applyFont="1" applyFill="1" applyBorder="1" applyAlignment="1">
      <alignment horizontal="right" wrapText="1"/>
    </xf>
    <xf numFmtId="168" fontId="7" fillId="2" borderId="3" xfId="1" applyNumberFormat="1" applyFont="1" applyFill="1" applyBorder="1" applyAlignment="1">
      <alignment horizontal="right" wrapText="1"/>
    </xf>
    <xf numFmtId="4" fontId="18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20" fillId="0" borderId="0" xfId="0" applyFont="1" applyBorder="1"/>
    <xf numFmtId="0" fontId="20" fillId="0" borderId="0" xfId="0" applyFont="1"/>
    <xf numFmtId="0" fontId="22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0" fontId="19" fillId="2" borderId="3" xfId="1" applyFont="1" applyFill="1" applyBorder="1" applyAlignment="1">
      <alignment wrapText="1"/>
    </xf>
    <xf numFmtId="4" fontId="20" fillId="2" borderId="3" xfId="0" applyNumberFormat="1" applyFont="1" applyFill="1" applyBorder="1" applyAlignment="1">
      <alignment horizontal="center" vertical="center"/>
    </xf>
    <xf numFmtId="2" fontId="19" fillId="2" borderId="3" xfId="1" applyNumberFormat="1" applyFont="1" applyFill="1" applyBorder="1" applyAlignment="1">
      <alignment horizontal="right" wrapText="1"/>
    </xf>
    <xf numFmtId="0" fontId="19" fillId="2" borderId="3" xfId="1" applyFont="1" applyFill="1" applyBorder="1" applyAlignment="1">
      <alignment horizontal="right" wrapText="1"/>
    </xf>
    <xf numFmtId="164" fontId="19" fillId="2" borderId="3" xfId="1" applyNumberFormat="1" applyFont="1" applyFill="1" applyBorder="1" applyAlignment="1">
      <alignment horizontal="right" wrapText="1"/>
    </xf>
    <xf numFmtId="1" fontId="19" fillId="2" borderId="3" xfId="1" applyNumberFormat="1" applyFont="1" applyFill="1" applyBorder="1" applyAlignment="1">
      <alignment horizontal="right" wrapText="1"/>
    </xf>
    <xf numFmtId="0" fontId="19" fillId="2" borderId="5" xfId="1" applyFont="1" applyFill="1" applyBorder="1" applyAlignment="1">
      <alignment horizontal="right" wrapText="1"/>
    </xf>
    <xf numFmtId="10" fontId="19" fillId="2" borderId="3" xfId="1" applyNumberFormat="1" applyFont="1" applyFill="1" applyBorder="1" applyAlignment="1">
      <alignment horizontal="right"/>
    </xf>
    <xf numFmtId="9" fontId="19" fillId="2" borderId="3" xfId="1" applyNumberFormat="1" applyFont="1" applyFill="1" applyBorder="1" applyAlignment="1">
      <alignment horizontal="right" wrapText="1"/>
    </xf>
    <xf numFmtId="0" fontId="20" fillId="2" borderId="0" xfId="0" applyFont="1" applyFill="1"/>
    <xf numFmtId="0" fontId="19" fillId="2" borderId="4" xfId="1" applyFont="1" applyFill="1" applyBorder="1" applyAlignment="1">
      <alignment wrapText="1"/>
    </xf>
    <xf numFmtId="2" fontId="19" fillId="2" borderId="4" xfId="1" applyNumberFormat="1" applyFont="1" applyFill="1" applyBorder="1" applyAlignment="1">
      <alignment horizontal="right" wrapText="1"/>
    </xf>
    <xf numFmtId="0" fontId="19" fillId="2" borderId="4" xfId="1" applyFont="1" applyFill="1" applyBorder="1" applyAlignment="1">
      <alignment horizontal="right" wrapText="1"/>
    </xf>
    <xf numFmtId="164" fontId="19" fillId="2" borderId="4" xfId="1" applyNumberFormat="1" applyFont="1" applyFill="1" applyBorder="1" applyAlignment="1">
      <alignment horizontal="right" wrapText="1"/>
    </xf>
    <xf numFmtId="9" fontId="19" fillId="2" borderId="4" xfId="1" applyNumberFormat="1" applyFont="1" applyFill="1" applyBorder="1" applyAlignment="1">
      <alignment horizontal="right" wrapText="1"/>
    </xf>
    <xf numFmtId="0" fontId="19" fillId="2" borderId="6" xfId="1" applyFont="1" applyFill="1" applyBorder="1" applyAlignment="1">
      <alignment horizontal="right" wrapText="1"/>
    </xf>
    <xf numFmtId="10" fontId="19" fillId="2" borderId="4" xfId="1" applyNumberFormat="1" applyFont="1" applyFill="1" applyBorder="1" applyAlignment="1">
      <alignment horizontal="right"/>
    </xf>
    <xf numFmtId="10" fontId="20" fillId="2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/>
    <xf numFmtId="0" fontId="19" fillId="0" borderId="0" xfId="0" applyFont="1"/>
    <xf numFmtId="0" fontId="19" fillId="2" borderId="2" xfId="1" applyFont="1" applyFill="1" applyBorder="1" applyAlignment="1">
      <alignment wrapText="1"/>
    </xf>
    <xf numFmtId="4" fontId="23" fillId="2" borderId="7" xfId="1" applyNumberFormat="1" applyFont="1" applyFill="1" applyBorder="1" applyAlignment="1">
      <alignment wrapText="1"/>
    </xf>
    <xf numFmtId="4" fontId="23" fillId="2" borderId="8" xfId="1" applyNumberFormat="1" applyFont="1" applyFill="1" applyBorder="1" applyAlignment="1">
      <alignment wrapText="1"/>
    </xf>
    <xf numFmtId="2" fontId="19" fillId="2" borderId="2" xfId="1" applyNumberFormat="1" applyFont="1" applyFill="1" applyBorder="1" applyAlignment="1">
      <alignment wrapText="1"/>
    </xf>
    <xf numFmtId="164" fontId="19" fillId="2" borderId="2" xfId="1" applyNumberFormat="1" applyFont="1" applyFill="1" applyBorder="1" applyAlignment="1">
      <alignment wrapText="1"/>
    </xf>
    <xf numFmtId="9" fontId="19" fillId="2" borderId="2" xfId="1" applyNumberFormat="1" applyFont="1" applyFill="1" applyBorder="1" applyAlignment="1">
      <alignment horizontal="center" wrapText="1"/>
    </xf>
    <xf numFmtId="10" fontId="19" fillId="2" borderId="2" xfId="1" applyNumberFormat="1" applyFont="1" applyFill="1" applyBorder="1"/>
    <xf numFmtId="0" fontId="24" fillId="0" borderId="0" xfId="1" applyFont="1" applyFill="1" applyBorder="1" applyAlignment="1">
      <alignment horizontal="left" wrapText="1"/>
    </xf>
    <xf numFmtId="2" fontId="20" fillId="0" borderId="0" xfId="0" applyNumberFormat="1" applyFont="1"/>
    <xf numFmtId="0" fontId="24" fillId="9" borderId="3" xfId="27" applyFont="1" applyFill="1" applyBorder="1" applyAlignment="1">
      <alignment horizontal="center" vertical="center" wrapText="1"/>
    </xf>
    <xf numFmtId="0" fontId="24" fillId="9" borderId="9" xfId="27" applyFont="1" applyFill="1" applyBorder="1" applyAlignment="1">
      <alignment horizontal="center" vertical="center" wrapText="1"/>
    </xf>
    <xf numFmtId="0" fontId="24" fillId="9" borderId="3" xfId="20" applyFont="1" applyFill="1" applyBorder="1" applyAlignment="1">
      <alignment horizontal="center" vertical="center" wrapText="1"/>
    </xf>
    <xf numFmtId="0" fontId="24" fillId="9" borderId="3" xfId="22" applyFont="1" applyFill="1" applyBorder="1" applyAlignment="1">
      <alignment horizontal="center" vertical="center" wrapText="1"/>
    </xf>
    <xf numFmtId="0" fontId="24" fillId="9" borderId="3" xfId="24" applyFont="1" applyFill="1" applyBorder="1" applyAlignment="1">
      <alignment horizontal="center" vertical="center" wrapText="1"/>
    </xf>
    <xf numFmtId="2" fontId="24" fillId="9" borderId="3" xfId="27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wrapText="1"/>
    </xf>
    <xf numFmtId="2" fontId="19" fillId="2" borderId="3" xfId="3" applyNumberFormat="1" applyFont="1" applyFill="1" applyBorder="1" applyAlignment="1">
      <alignment horizontal="right" vertical="center" wrapText="1"/>
    </xf>
    <xf numFmtId="0" fontId="19" fillId="2" borderId="3" xfId="3" applyFont="1" applyFill="1" applyBorder="1" applyAlignment="1">
      <alignment horizontal="right" vertical="center" wrapText="1"/>
    </xf>
    <xf numFmtId="164" fontId="19" fillId="2" borderId="3" xfId="3" applyNumberFormat="1" applyFont="1" applyFill="1" applyBorder="1" applyAlignment="1">
      <alignment horizontal="right" vertical="center" wrapText="1"/>
    </xf>
    <xf numFmtId="9" fontId="19" fillId="2" borderId="3" xfId="3" applyNumberFormat="1" applyFont="1" applyFill="1" applyBorder="1" applyAlignment="1">
      <alignment horizontal="right" vertical="center" wrapText="1"/>
    </xf>
    <xf numFmtId="10" fontId="19" fillId="2" borderId="3" xfId="3" applyNumberFormat="1" applyFont="1" applyFill="1" applyBorder="1" applyAlignment="1">
      <alignment horizontal="right" vertical="center"/>
    </xf>
    <xf numFmtId="0" fontId="19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19" fillId="2" borderId="0" xfId="0" applyFont="1" applyFill="1" applyBorder="1"/>
    <xf numFmtId="4" fontId="19" fillId="2" borderId="0" xfId="0" applyNumberFormat="1" applyFont="1" applyFill="1" applyBorder="1"/>
    <xf numFmtId="4" fontId="21" fillId="2" borderId="0" xfId="0" applyNumberFormat="1" applyFont="1" applyFill="1" applyBorder="1" applyAlignment="1"/>
    <xf numFmtId="4" fontId="19" fillId="2" borderId="0" xfId="0" applyNumberFormat="1" applyFont="1" applyFill="1" applyBorder="1" applyAlignment="1">
      <alignment wrapText="1"/>
    </xf>
    <xf numFmtId="0" fontId="21" fillId="5" borderId="3" xfId="0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165" fontId="19" fillId="5" borderId="3" xfId="3" applyNumberFormat="1" applyFont="1" applyFill="1" applyBorder="1" applyAlignment="1">
      <alignment horizontal="center" vertical="center" wrapText="1"/>
    </xf>
    <xf numFmtId="165" fontId="19" fillId="2" borderId="3" xfId="3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165" fontId="19" fillId="2" borderId="3" xfId="3" applyNumberFormat="1" applyFont="1" applyFill="1" applyBorder="1" applyAlignment="1">
      <alignment horizontal="center" wrapText="1"/>
    </xf>
    <xf numFmtId="0" fontId="26" fillId="33" borderId="0" xfId="20" applyFont="1" applyBorder="1" applyAlignment="1">
      <alignment wrapText="1"/>
    </xf>
    <xf numFmtId="0" fontId="26" fillId="35" borderId="0" xfId="22" applyFont="1" applyBorder="1" applyAlignment="1">
      <alignment wrapText="1"/>
    </xf>
    <xf numFmtId="0" fontId="26" fillId="37" borderId="0" xfId="24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65" fontId="19" fillId="0" borderId="0" xfId="0" applyNumberFormat="1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horizontal="center"/>
    </xf>
    <xf numFmtId="49" fontId="20" fillId="2" borderId="3" xfId="0" applyNumberFormat="1" applyFont="1" applyFill="1" applyBorder="1" applyAlignment="1">
      <alignment horizontal="center" vertical="center"/>
    </xf>
    <xf numFmtId="43" fontId="20" fillId="2" borderId="3" xfId="28" applyFont="1" applyFill="1" applyBorder="1" applyAlignment="1">
      <alignment horizontal="center" vertical="center"/>
    </xf>
    <xf numFmtId="0" fontId="21" fillId="2" borderId="0" xfId="27" applyFont="1" applyFill="1" applyBorder="1" applyAlignment="1">
      <alignment wrapText="1"/>
    </xf>
    <xf numFmtId="0" fontId="20" fillId="2" borderId="0" xfId="0" applyFont="1" applyFill="1" applyBorder="1"/>
    <xf numFmtId="0" fontId="4" fillId="0" borderId="10" xfId="0" applyFont="1" applyBorder="1"/>
    <xf numFmtId="0" fontId="20" fillId="9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43" fontId="20" fillId="2" borderId="3" xfId="28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2" borderId="1" xfId="1" applyFont="1" applyFill="1" applyBorder="1" applyAlignment="1">
      <alignment wrapText="1"/>
    </xf>
    <xf numFmtId="0" fontId="19" fillId="0" borderId="3" xfId="0" applyFont="1" applyBorder="1"/>
    <xf numFmtId="4" fontId="23" fillId="0" borderId="3" xfId="0" applyNumberFormat="1" applyFont="1" applyBorder="1"/>
    <xf numFmtId="2" fontId="19" fillId="0" borderId="3" xfId="0" applyNumberFormat="1" applyFont="1" applyBorder="1" applyAlignment="1">
      <alignment wrapText="1"/>
    </xf>
    <xf numFmtId="165" fontId="19" fillId="0" borderId="3" xfId="0" applyNumberFormat="1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8" fillId="33" borderId="3" xfId="20" applyFont="1" applyBorder="1" applyAlignment="1">
      <alignment wrapText="1"/>
    </xf>
    <xf numFmtId="0" fontId="28" fillId="35" borderId="3" xfId="22" applyFont="1" applyBorder="1" applyAlignment="1">
      <alignment wrapText="1"/>
    </xf>
    <xf numFmtId="0" fontId="28" fillId="37" borderId="3" xfId="24" applyFont="1" applyBorder="1" applyAlignment="1">
      <alignment wrapText="1"/>
    </xf>
    <xf numFmtId="4" fontId="23" fillId="0" borderId="3" xfId="0" applyNumberFormat="1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26" fillId="0" borderId="0" xfId="0" applyFont="1" applyBorder="1"/>
    <xf numFmtId="0" fontId="23" fillId="9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4" fontId="19" fillId="2" borderId="4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wrapText="1"/>
    </xf>
    <xf numFmtId="4" fontId="19" fillId="5" borderId="3" xfId="0" applyNumberFormat="1" applyFont="1" applyFill="1" applyBorder="1" applyAlignment="1">
      <alignment horizontal="center" vertical="center"/>
    </xf>
    <xf numFmtId="43" fontId="19" fillId="5" borderId="3" xfId="28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/>
    <xf numFmtId="49" fontId="19" fillId="2" borderId="3" xfId="0" applyNumberFormat="1" applyFont="1" applyFill="1" applyBorder="1" applyAlignment="1">
      <alignment horizontal="center" vertical="center"/>
    </xf>
    <xf numFmtId="0" fontId="26" fillId="33" borderId="3" xfId="20" applyFont="1" applyBorder="1" applyAlignment="1">
      <alignment wrapText="1"/>
    </xf>
    <xf numFmtId="0" fontId="26" fillId="35" borderId="3" xfId="22" applyFont="1" applyBorder="1" applyAlignment="1">
      <alignment wrapText="1"/>
    </xf>
    <xf numFmtId="0" fontId="26" fillId="37" borderId="3" xfId="24" applyFont="1" applyBorder="1" applyAlignment="1">
      <alignment wrapText="1"/>
    </xf>
    <xf numFmtId="0" fontId="23" fillId="2" borderId="3" xfId="27" applyFont="1" applyFill="1" applyBorder="1" applyAlignment="1">
      <alignment wrapText="1"/>
    </xf>
    <xf numFmtId="0" fontId="23" fillId="5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4" fontId="19" fillId="2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4" fontId="19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/>
    <xf numFmtId="0" fontId="19" fillId="2" borderId="7" xfId="0" applyFont="1" applyFill="1" applyBorder="1"/>
    <xf numFmtId="0" fontId="19" fillId="2" borderId="3" xfId="0" applyFont="1" applyFill="1" applyBorder="1" applyAlignment="1"/>
    <xf numFmtId="4" fontId="23" fillId="2" borderId="3" xfId="0" applyNumberFormat="1" applyFont="1" applyFill="1" applyBorder="1" applyAlignment="1"/>
    <xf numFmtId="4" fontId="23" fillId="2" borderId="3" xfId="0" applyNumberFormat="1" applyFont="1" applyFill="1" applyBorder="1" applyAlignment="1">
      <alignment vertical="top" wrapText="1"/>
    </xf>
    <xf numFmtId="2" fontId="19" fillId="2" borderId="3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4" fontId="23" fillId="2" borderId="0" xfId="0" applyNumberFormat="1" applyFont="1" applyFill="1" applyBorder="1" applyAlignment="1"/>
    <xf numFmtId="4" fontId="23" fillId="2" borderId="0" xfId="0" applyNumberFormat="1" applyFont="1" applyFill="1" applyBorder="1" applyAlignment="1">
      <alignment vertical="top" wrapText="1"/>
    </xf>
    <xf numFmtId="2" fontId="19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23" fillId="2" borderId="2" xfId="0" applyFont="1" applyFill="1" applyBorder="1" applyAlignment="1"/>
    <xf numFmtId="0" fontId="29" fillId="40" borderId="3" xfId="27" applyFont="1" applyBorder="1" applyAlignment="1">
      <alignment wrapText="1"/>
    </xf>
    <xf numFmtId="0" fontId="19" fillId="0" borderId="7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/>
    <xf numFmtId="4" fontId="19" fillId="2" borderId="0" xfId="0" applyNumberFormat="1" applyFont="1" applyFill="1"/>
    <xf numFmtId="0" fontId="19" fillId="2" borderId="3" xfId="0" applyFont="1" applyFill="1" applyBorder="1" applyAlignment="1">
      <alignment horizontal="center" vertical="center" wrapText="1"/>
    </xf>
    <xf numFmtId="2" fontId="19" fillId="2" borderId="7" xfId="1" applyNumberFormat="1" applyFont="1" applyFill="1" applyBorder="1" applyAlignment="1">
      <alignment horizontal="center" vertical="center" wrapText="1"/>
    </xf>
    <xf numFmtId="164" fontId="19" fillId="2" borderId="7" xfId="1" applyNumberFormat="1" applyFont="1" applyFill="1" applyBorder="1" applyAlignment="1">
      <alignment horizontal="center" vertical="center" wrapText="1"/>
    </xf>
    <xf numFmtId="165" fontId="19" fillId="2" borderId="7" xfId="1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10" fontId="19" fillId="2" borderId="7" xfId="1" applyNumberFormat="1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/>
    </xf>
    <xf numFmtId="9" fontId="23" fillId="2" borderId="0" xfId="0" applyNumberFormat="1" applyFont="1" applyFill="1" applyAlignment="1">
      <alignment horizontal="center" vertical="top" wrapText="1"/>
    </xf>
    <xf numFmtId="2" fontId="19" fillId="2" borderId="3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center" vertical="center" wrapText="1"/>
    </xf>
    <xf numFmtId="10" fontId="19" fillId="2" borderId="3" xfId="1" applyNumberFormat="1" applyFont="1" applyFill="1" applyBorder="1" applyAlignment="1">
      <alignment horizontal="center" vertical="center"/>
    </xf>
    <xf numFmtId="4" fontId="19" fillId="2" borderId="3" xfId="2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165" fontId="19" fillId="2" borderId="3" xfId="1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2" fontId="19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>
      <alignment horizontal="center" vertical="center"/>
    </xf>
    <xf numFmtId="4" fontId="19" fillId="2" borderId="4" xfId="2" applyNumberFormat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wrapText="1"/>
    </xf>
    <xf numFmtId="2" fontId="19" fillId="5" borderId="3" xfId="3" applyNumberFormat="1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 wrapText="1"/>
    </xf>
    <xf numFmtId="164" fontId="19" fillId="5" borderId="3" xfId="3" applyNumberFormat="1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/>
    </xf>
    <xf numFmtId="10" fontId="19" fillId="5" borderId="3" xfId="3" applyNumberFormat="1" applyFont="1" applyFill="1" applyBorder="1" applyAlignment="1">
      <alignment horizontal="center" vertical="center"/>
    </xf>
    <xf numFmtId="4" fontId="19" fillId="5" borderId="3" xfId="3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2" borderId="3" xfId="3" applyFont="1" applyFill="1" applyBorder="1" applyAlignment="1">
      <alignment horizontal="center" wrapText="1"/>
    </xf>
    <xf numFmtId="2" fontId="19" fillId="2" borderId="3" xfId="3" applyNumberFormat="1" applyFont="1" applyFill="1" applyBorder="1" applyAlignment="1">
      <alignment horizontal="center" vertical="center" wrapText="1"/>
    </xf>
    <xf numFmtId="164" fontId="19" fillId="2" borderId="3" xfId="3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10" fontId="19" fillId="2" borderId="3" xfId="3" applyNumberFormat="1" applyFont="1" applyFill="1" applyBorder="1" applyAlignment="1">
      <alignment horizontal="center" vertical="center"/>
    </xf>
    <xf numFmtId="4" fontId="19" fillId="2" borderId="3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wrapText="1"/>
    </xf>
    <xf numFmtId="2" fontId="19" fillId="2" borderId="3" xfId="3" applyNumberFormat="1" applyFont="1" applyFill="1" applyBorder="1" applyAlignment="1">
      <alignment horizontal="center" wrapText="1"/>
    </xf>
    <xf numFmtId="164" fontId="19" fillId="2" borderId="3" xfId="3" applyNumberFormat="1" applyFont="1" applyFill="1" applyBorder="1" applyAlignment="1">
      <alignment horizontal="center" wrapText="1"/>
    </xf>
    <xf numFmtId="0" fontId="19" fillId="2" borderId="3" xfId="3" applyFont="1" applyFill="1" applyBorder="1" applyAlignment="1">
      <alignment horizontal="center"/>
    </xf>
    <xf numFmtId="10" fontId="19" fillId="2" borderId="3" xfId="3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26" fillId="2" borderId="3" xfId="20" applyFont="1" applyFill="1" applyBorder="1" applyAlignment="1">
      <alignment horizontal="center" wrapText="1"/>
    </xf>
    <xf numFmtId="0" fontId="26" fillId="2" borderId="3" xfId="22" applyFont="1" applyFill="1" applyBorder="1" applyAlignment="1">
      <alignment horizontal="center" wrapText="1"/>
    </xf>
    <xf numFmtId="0" fontId="26" fillId="2" borderId="3" xfId="24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165" fontId="19" fillId="2" borderId="3" xfId="0" applyNumberFormat="1" applyFont="1" applyFill="1" applyBorder="1" applyAlignment="1">
      <alignment horizontal="center" wrapText="1"/>
    </xf>
    <xf numFmtId="0" fontId="2" fillId="2" borderId="3" xfId="29" applyFont="1" applyFill="1" applyBorder="1" applyAlignment="1" applyProtection="1">
      <alignment horizontal="center" vertical="center" wrapText="1"/>
    </xf>
    <xf numFmtId="0" fontId="19" fillId="9" borderId="3" xfId="0" applyFont="1" applyFill="1" applyBorder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/>
    </xf>
    <xf numFmtId="2" fontId="19" fillId="0" borderId="3" xfId="1" applyNumberFormat="1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center" wrapText="1"/>
    </xf>
    <xf numFmtId="165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10" fontId="19" fillId="0" borderId="3" xfId="1" applyNumberFormat="1" applyFont="1" applyFill="1" applyBorder="1" applyAlignment="1">
      <alignment horizontal="center" vertical="center"/>
    </xf>
    <xf numFmtId="4" fontId="19" fillId="0" borderId="3" xfId="2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5" borderId="3" xfId="1" applyFont="1" applyFill="1" applyBorder="1" applyAlignment="1">
      <alignment wrapText="1"/>
    </xf>
    <xf numFmtId="2" fontId="19" fillId="5" borderId="3" xfId="1" applyNumberFormat="1" applyFont="1" applyFill="1" applyBorder="1" applyAlignment="1">
      <alignment horizontal="right" wrapText="1"/>
    </xf>
    <xf numFmtId="0" fontId="19" fillId="5" borderId="3" xfId="1" applyFont="1" applyFill="1" applyBorder="1" applyAlignment="1">
      <alignment horizontal="right" wrapText="1"/>
    </xf>
    <xf numFmtId="164" fontId="19" fillId="5" borderId="3" xfId="1" applyNumberFormat="1" applyFont="1" applyFill="1" applyBorder="1" applyAlignment="1">
      <alignment horizontal="right" wrapText="1"/>
    </xf>
    <xf numFmtId="9" fontId="19" fillId="5" borderId="3" xfId="1" applyNumberFormat="1" applyFont="1" applyFill="1" applyBorder="1" applyAlignment="1">
      <alignment horizontal="right" wrapText="1"/>
    </xf>
    <xf numFmtId="10" fontId="19" fillId="5" borderId="3" xfId="1" applyNumberFormat="1" applyFont="1" applyFill="1" applyBorder="1" applyAlignment="1">
      <alignment horizontal="right"/>
    </xf>
    <xf numFmtId="4" fontId="23" fillId="2" borderId="3" xfId="1" applyNumberFormat="1" applyFont="1" applyFill="1" applyBorder="1" applyAlignment="1">
      <alignment wrapText="1"/>
    </xf>
    <xf numFmtId="2" fontId="19" fillId="2" borderId="3" xfId="1" applyNumberFormat="1" applyFont="1" applyFill="1" applyBorder="1" applyAlignment="1">
      <alignment wrapText="1"/>
    </xf>
    <xf numFmtId="164" fontId="19" fillId="2" borderId="3" xfId="1" applyNumberFormat="1" applyFont="1" applyFill="1" applyBorder="1" applyAlignment="1">
      <alignment wrapText="1"/>
    </xf>
    <xf numFmtId="9" fontId="19" fillId="2" borderId="3" xfId="1" applyNumberFormat="1" applyFont="1" applyFill="1" applyBorder="1" applyAlignment="1">
      <alignment horizontal="center" wrapText="1"/>
    </xf>
    <xf numFmtId="10" fontId="19" fillId="2" borderId="3" xfId="1" applyNumberFormat="1" applyFont="1" applyFill="1" applyBorder="1"/>
    <xf numFmtId="2" fontId="19" fillId="2" borderId="3" xfId="0" applyNumberFormat="1" applyFont="1" applyFill="1" applyBorder="1"/>
    <xf numFmtId="0" fontId="19" fillId="0" borderId="7" xfId="0" applyFont="1" applyFill="1" applyBorder="1"/>
    <xf numFmtId="49" fontId="19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3" xfId="0" applyFont="1" applyFill="1" applyBorder="1"/>
    <xf numFmtId="4" fontId="19" fillId="0" borderId="0" xfId="0" applyNumberFormat="1" applyFont="1" applyFill="1"/>
    <xf numFmtId="0" fontId="19" fillId="0" borderId="11" xfId="0" applyFont="1" applyFill="1" applyBorder="1"/>
    <xf numFmtId="0" fontId="19" fillId="0" borderId="12" xfId="0" applyFont="1" applyFill="1" applyBorder="1"/>
    <xf numFmtId="0" fontId="19" fillId="2" borderId="7" xfId="0" applyFont="1" applyFill="1" applyBorder="1" applyAlignment="1"/>
    <xf numFmtId="4" fontId="23" fillId="2" borderId="7" xfId="0" applyNumberFormat="1" applyFont="1" applyFill="1" applyBorder="1" applyAlignment="1">
      <alignment vertical="top" wrapText="1"/>
    </xf>
    <xf numFmtId="2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wrapText="1"/>
    </xf>
    <xf numFmtId="4" fontId="19" fillId="0" borderId="13" xfId="0" applyNumberFormat="1" applyFont="1" applyFill="1" applyBorder="1" applyAlignment="1">
      <alignment horizontal="center" vertical="center"/>
    </xf>
    <xf numFmtId="2" fontId="19" fillId="0" borderId="13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164" fontId="19" fillId="0" borderId="13" xfId="3" applyNumberFormat="1" applyFont="1" applyFill="1" applyBorder="1" applyAlignment="1">
      <alignment horizontal="center" vertical="center" wrapText="1"/>
    </xf>
    <xf numFmtId="165" fontId="19" fillId="0" borderId="13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10" fontId="19" fillId="0" borderId="13" xfId="3" applyNumberFormat="1" applyFont="1" applyFill="1" applyBorder="1" applyAlignment="1">
      <alignment horizontal="center" vertical="center"/>
    </xf>
    <xf numFmtId="4" fontId="19" fillId="0" borderId="13" xfId="3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4" fontId="55" fillId="2" borderId="7" xfId="0" applyNumberFormat="1" applyFont="1" applyFill="1" applyBorder="1" applyAlignment="1"/>
    <xf numFmtId="4" fontId="55" fillId="0" borderId="3" xfId="0" applyNumberFormat="1" applyFont="1" applyBorder="1" applyAlignment="1">
      <alignment wrapText="1"/>
    </xf>
    <xf numFmtId="0" fontId="2" fillId="45" borderId="3" xfId="0" applyFont="1" applyFill="1" applyBorder="1" applyAlignment="1">
      <alignment horizontal="center" vertical="center"/>
    </xf>
    <xf numFmtId="0" fontId="2" fillId="45" borderId="3" xfId="0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wrapText="1"/>
    </xf>
    <xf numFmtId="4" fontId="2" fillId="45" borderId="3" xfId="0" applyNumberFormat="1" applyFont="1" applyFill="1" applyBorder="1" applyAlignment="1">
      <alignment horizontal="center" vertical="center"/>
    </xf>
    <xf numFmtId="2" fontId="2" fillId="45" borderId="3" xfId="3" applyNumberFormat="1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vertical="center" wrapText="1"/>
    </xf>
    <xf numFmtId="164" fontId="2" fillId="45" borderId="3" xfId="3" applyNumberFormat="1" applyFont="1" applyFill="1" applyBorder="1" applyAlignment="1">
      <alignment horizontal="center" vertical="center" wrapText="1"/>
    </xf>
    <xf numFmtId="165" fontId="2" fillId="45" borderId="3" xfId="3" applyNumberFormat="1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vertical="center"/>
    </xf>
    <xf numFmtId="10" fontId="2" fillId="45" borderId="3" xfId="3" applyNumberFormat="1" applyFont="1" applyFill="1" applyBorder="1" applyAlignment="1">
      <alignment horizontal="center" vertical="center"/>
    </xf>
    <xf numFmtId="4" fontId="2" fillId="45" borderId="3" xfId="3" applyNumberFormat="1" applyFont="1" applyFill="1" applyBorder="1" applyAlignment="1">
      <alignment horizontal="center"/>
    </xf>
    <xf numFmtId="0" fontId="2" fillId="45" borderId="3" xfId="0" applyFont="1" applyFill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8" fillId="33" borderId="0" xfId="20" applyFont="1" applyBorder="1" applyAlignment="1">
      <alignment wrapText="1"/>
    </xf>
    <xf numFmtId="0" fontId="28" fillId="35" borderId="0" xfId="22" applyFont="1" applyBorder="1" applyAlignment="1">
      <alignment wrapText="1"/>
    </xf>
    <xf numFmtId="0" fontId="28" fillId="37" borderId="0" xfId="24" applyFont="1" applyBorder="1" applyAlignment="1">
      <alignment wrapText="1"/>
    </xf>
    <xf numFmtId="4" fontId="55" fillId="0" borderId="0" xfId="0" applyNumberFormat="1" applyFont="1" applyBorder="1" applyAlignment="1">
      <alignment wrapText="1"/>
    </xf>
    <xf numFmtId="0" fontId="54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wrapText="1"/>
    </xf>
    <xf numFmtId="4" fontId="19" fillId="0" borderId="4" xfId="0" applyNumberFormat="1" applyFont="1" applyFill="1" applyBorder="1" applyAlignment="1">
      <alignment horizontal="center" vertical="center"/>
    </xf>
    <xf numFmtId="2" fontId="19" fillId="0" borderId="4" xfId="3" applyNumberFormat="1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164" fontId="19" fillId="0" borderId="4" xfId="3" applyNumberFormat="1" applyFont="1" applyFill="1" applyBorder="1" applyAlignment="1">
      <alignment horizontal="center" vertical="center" wrapText="1"/>
    </xf>
    <xf numFmtId="165" fontId="19" fillId="0" borderId="4" xfId="3" applyNumberFormat="1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/>
    </xf>
    <xf numFmtId="10" fontId="19" fillId="0" borderId="4" xfId="3" applyNumberFormat="1" applyFont="1" applyFill="1" applyBorder="1" applyAlignment="1">
      <alignment horizontal="center" vertical="center"/>
    </xf>
    <xf numFmtId="4" fontId="19" fillId="0" borderId="4" xfId="3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46" borderId="3" xfId="0" applyFont="1" applyFill="1" applyBorder="1" applyAlignment="1">
      <alignment horizontal="center" vertical="center"/>
    </xf>
    <xf numFmtId="0" fontId="19" fillId="46" borderId="3" xfId="0" applyFont="1" applyFill="1" applyBorder="1" applyAlignment="1">
      <alignment horizontal="center" vertical="center" wrapText="1"/>
    </xf>
    <xf numFmtId="0" fontId="19" fillId="46" borderId="3" xfId="3" applyFont="1" applyFill="1" applyBorder="1" applyAlignment="1">
      <alignment horizontal="center" wrapText="1"/>
    </xf>
    <xf numFmtId="4" fontId="19" fillId="46" borderId="3" xfId="0" applyNumberFormat="1" applyFont="1" applyFill="1" applyBorder="1" applyAlignment="1">
      <alignment horizontal="center" vertical="center"/>
    </xf>
    <xf numFmtId="2" fontId="19" fillId="46" borderId="3" xfId="3" applyNumberFormat="1" applyFont="1" applyFill="1" applyBorder="1" applyAlignment="1">
      <alignment horizontal="center" vertical="center" wrapText="1"/>
    </xf>
    <xf numFmtId="0" fontId="19" fillId="46" borderId="3" xfId="3" applyFont="1" applyFill="1" applyBorder="1" applyAlignment="1">
      <alignment horizontal="center" vertical="center" wrapText="1"/>
    </xf>
    <xf numFmtId="164" fontId="19" fillId="46" borderId="3" xfId="3" applyNumberFormat="1" applyFont="1" applyFill="1" applyBorder="1" applyAlignment="1">
      <alignment horizontal="center" vertical="center" wrapText="1"/>
    </xf>
    <xf numFmtId="165" fontId="19" fillId="46" borderId="3" xfId="3" applyNumberFormat="1" applyFont="1" applyFill="1" applyBorder="1" applyAlignment="1">
      <alignment horizontal="center" vertical="center" wrapText="1"/>
    </xf>
    <xf numFmtId="0" fontId="19" fillId="46" borderId="3" xfId="3" applyFont="1" applyFill="1" applyBorder="1" applyAlignment="1">
      <alignment horizontal="center" vertical="center"/>
    </xf>
    <xf numFmtId="10" fontId="19" fillId="46" borderId="3" xfId="3" applyNumberFormat="1" applyFont="1" applyFill="1" applyBorder="1" applyAlignment="1">
      <alignment horizontal="center" vertical="center"/>
    </xf>
    <xf numFmtId="4" fontId="19" fillId="46" borderId="3" xfId="3" applyNumberFormat="1" applyFont="1" applyFill="1" applyBorder="1" applyAlignment="1">
      <alignment horizontal="center"/>
    </xf>
    <xf numFmtId="0" fontId="19" fillId="46" borderId="3" xfId="0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 wrapText="1"/>
    </xf>
    <xf numFmtId="0" fontId="33" fillId="0" borderId="0" xfId="0" applyFont="1" applyBorder="1" applyAlignment="1">
      <alignment horizontal="right" wrapText="1"/>
    </xf>
    <xf numFmtId="0" fontId="3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3" fillId="0" borderId="5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30" fillId="2" borderId="2" xfId="0" applyFont="1" applyFill="1" applyBorder="1" applyAlignment="1">
      <alignment horizontal="left"/>
    </xf>
    <xf numFmtId="0" fontId="0" fillId="0" borderId="0" xfId="0" applyAlignment="1">
      <alignment wrapText="1"/>
    </xf>
    <xf numFmtId="0" fontId="30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19" fillId="2" borderId="7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left" wrapText="1"/>
    </xf>
    <xf numFmtId="0" fontId="30" fillId="0" borderId="0" xfId="1" applyFont="1" applyFill="1" applyBorder="1" applyAlignment="1">
      <alignment horizontal="left" wrapText="1"/>
    </xf>
    <xf numFmtId="0" fontId="23" fillId="0" borderId="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2" borderId="5" xfId="1" applyFont="1" applyFill="1" applyBorder="1" applyAlignment="1">
      <alignment horizontal="center" wrapText="1"/>
    </xf>
    <xf numFmtId="0" fontId="23" fillId="2" borderId="14" xfId="1" applyFont="1" applyFill="1" applyBorder="1" applyAlignment="1">
      <alignment horizontal="center" wrapText="1"/>
    </xf>
    <xf numFmtId="0" fontId="27" fillId="2" borderId="0" xfId="1" applyFont="1" applyFill="1" applyBorder="1" applyAlignment="1">
      <alignment horizontal="left" wrapText="1"/>
    </xf>
    <xf numFmtId="0" fontId="27" fillId="2" borderId="1" xfId="1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34" fillId="2" borderId="1" xfId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4" fontId="6" fillId="13" borderId="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13" borderId="5" xfId="1" applyFont="1" applyFill="1" applyBorder="1" applyAlignment="1">
      <alignment horizontal="center" wrapText="1"/>
    </xf>
    <xf numFmtId="0" fontId="6" fillId="13" borderId="14" xfId="1" applyFont="1" applyFill="1" applyBorder="1" applyAlignment="1">
      <alignment horizontal="center" wrapText="1"/>
    </xf>
    <xf numFmtId="0" fontId="6" fillId="13" borderId="9" xfId="1" applyFont="1" applyFill="1" applyBorder="1" applyAlignment="1">
      <alignment horizontal="center" wrapText="1"/>
    </xf>
    <xf numFmtId="0" fontId="7" fillId="11" borderId="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4" fontId="6" fillId="12" borderId="3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12" borderId="5" xfId="1" applyFont="1" applyFill="1" applyBorder="1" applyAlignment="1">
      <alignment horizontal="center" wrapText="1"/>
    </xf>
    <xf numFmtId="0" fontId="6" fillId="12" borderId="14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wrapText="1"/>
    </xf>
    <xf numFmtId="0" fontId="17" fillId="11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wrapText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28" builtinId="3"/>
    <cellStyle name="Hiperłącze" xfId="29" builtinId="8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114300</xdr:rowOff>
    </xdr:from>
    <xdr:to>
      <xdr:col>14</xdr:col>
      <xdr:colOff>1228725</xdr:colOff>
      <xdr:row>0</xdr:row>
      <xdr:rowOff>1076325</xdr:rowOff>
    </xdr:to>
    <xdr:pic>
      <xdr:nvPicPr>
        <xdr:cNvPr id="102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14300"/>
          <a:ext cx="7296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westycje@powiatraciborski.pl" TargetMode="External"/><Relationship Id="rId13" Type="http://schemas.openxmlformats.org/officeDocument/2006/relationships/hyperlink" Target="mailto:biznes@tarnogorski.pl" TargetMode="External"/><Relationship Id="rId3" Type="http://schemas.openxmlformats.org/officeDocument/2006/relationships/hyperlink" Target="mailto:fundusze@ruda-sl.pl" TargetMode="External"/><Relationship Id="rId7" Type="http://schemas.openxmlformats.org/officeDocument/2006/relationships/hyperlink" Target="mailto:mzarzycka@um.jastrzebie.pl" TargetMode="External"/><Relationship Id="rId12" Type="http://schemas.openxmlformats.org/officeDocument/2006/relationships/hyperlink" Target="mailto:wim.przygot@um.sosnowiec.pl" TargetMode="External"/><Relationship Id="rId2" Type="http://schemas.openxmlformats.org/officeDocument/2006/relationships/hyperlink" Target="mailto:mzd@mzd.czest.pl" TargetMode="External"/><Relationship Id="rId1" Type="http://schemas.openxmlformats.org/officeDocument/2006/relationships/hyperlink" Target="mailto:rozwoj@um.raciborz.pl" TargetMode="External"/><Relationship Id="rId6" Type="http://schemas.openxmlformats.org/officeDocument/2006/relationships/hyperlink" Target="mailto:fundusze@piekary.pl" TargetMode="External"/><Relationship Id="rId11" Type="http://schemas.openxmlformats.org/officeDocument/2006/relationships/hyperlink" Target="mailto:wim.przygot@um.sosnowiec.pl" TargetMode="External"/><Relationship Id="rId5" Type="http://schemas.openxmlformats.org/officeDocument/2006/relationships/hyperlink" Target="mailto:bozena.nowak@umtychy.p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.kania@um.bielsko.pl" TargetMode="External"/><Relationship Id="rId4" Type="http://schemas.openxmlformats.org/officeDocument/2006/relationships/hyperlink" Target="mailto:fundusze@ruda-sl.pl" TargetMode="External"/><Relationship Id="rId9" Type="http://schemas.openxmlformats.org/officeDocument/2006/relationships/hyperlink" Target="mailto:i.kania@um.bielsko.pl" TargetMode="External"/><Relationship Id="rId14" Type="http://schemas.openxmlformats.org/officeDocument/2006/relationships/hyperlink" Target="mailto:gospodarka@um.rybnik.p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umigpilica@pro.onet.pl" TargetMode="External"/><Relationship Id="rId18" Type="http://schemas.openxmlformats.org/officeDocument/2006/relationships/hyperlink" Target="mailto:inwestycje@powiatraciborski.pl" TargetMode="External"/><Relationship Id="rId26" Type="http://schemas.openxmlformats.org/officeDocument/2006/relationships/hyperlink" Target="mailto:zastepca@herby.pl" TargetMode="External"/><Relationship Id="rId39" Type="http://schemas.openxmlformats.org/officeDocument/2006/relationships/hyperlink" Target="mailto:justyna.biolik@gmail.com" TargetMode="External"/><Relationship Id="rId21" Type="http://schemas.openxmlformats.org/officeDocument/2006/relationships/hyperlink" Target="mailto:pzd@klobuck.pl" TargetMode="External"/><Relationship Id="rId34" Type="http://schemas.openxmlformats.org/officeDocument/2006/relationships/hyperlink" Target="mailto:a.perkowska@lazy.pl" TargetMode="External"/><Relationship Id="rId42" Type="http://schemas.openxmlformats.org/officeDocument/2006/relationships/hyperlink" Target="mailto:aleksandra.latas@mikolow.starostwo.gov.pl" TargetMode="External"/><Relationship Id="rId47" Type="http://schemas.openxmlformats.org/officeDocument/2006/relationships/hyperlink" Target="mailto:fe@um.skoczow.pl" TargetMode="External"/><Relationship Id="rId50" Type="http://schemas.openxmlformats.org/officeDocument/2006/relationships/hyperlink" Target="mailto:inwestycje@jelesnia.pl" TargetMode="External"/><Relationship Id="rId55" Type="http://schemas.openxmlformats.org/officeDocument/2006/relationships/hyperlink" Target="mailto:biznes@tarnogorski.pl" TargetMode="External"/><Relationship Id="rId63" Type="http://schemas.openxmlformats.org/officeDocument/2006/relationships/hyperlink" Target="mailto:ciasna@ug.pl" TargetMode="External"/><Relationship Id="rId68" Type="http://schemas.openxmlformats.org/officeDocument/2006/relationships/hyperlink" Target="mailto:a.perkowska@lazy.pl" TargetMode="External"/><Relationship Id="rId7" Type="http://schemas.openxmlformats.org/officeDocument/2006/relationships/hyperlink" Target="mailto:koszecin@koszecin.pl" TargetMode="External"/><Relationship Id="rId71" Type="http://schemas.openxmlformats.org/officeDocument/2006/relationships/hyperlink" Target="mailto:promocja@psary.pl" TargetMode="External"/><Relationship Id="rId2" Type="http://schemas.openxmlformats.org/officeDocument/2006/relationships/hyperlink" Target="mailto:sekretariatug@wp.pl" TargetMode="External"/><Relationship Id="rId16" Type="http://schemas.openxmlformats.org/officeDocument/2006/relationships/hyperlink" Target="mailto:pzd@klobuck.pl" TargetMode="External"/><Relationship Id="rId29" Type="http://schemas.openxmlformats.org/officeDocument/2006/relationships/hyperlink" Target="mailto:s.peryga@janow.pl" TargetMode="External"/><Relationship Id="rId1" Type="http://schemas.openxmlformats.org/officeDocument/2006/relationships/hyperlink" Target="mailto:opatow@gminyrp.pl" TargetMode="External"/><Relationship Id="rId6" Type="http://schemas.openxmlformats.org/officeDocument/2006/relationships/hyperlink" Target="mailto:pawellacny@poczta.fm" TargetMode="External"/><Relationship Id="rId11" Type="http://schemas.openxmlformats.org/officeDocument/2006/relationships/hyperlink" Target="mailto:pzdmysz@pronetix.com.pl" TargetMode="External"/><Relationship Id="rId24" Type="http://schemas.openxmlformats.org/officeDocument/2006/relationships/hyperlink" Target="mailto:mchaladus@olsztyn.ug.gov.pl" TargetMode="External"/><Relationship Id="rId32" Type="http://schemas.openxmlformats.org/officeDocument/2006/relationships/hyperlink" Target="mailto:urzad@zawiercie.powiat.pl" TargetMode="External"/><Relationship Id="rId37" Type="http://schemas.openxmlformats.org/officeDocument/2006/relationships/hyperlink" Target="mailto:marcin@lodygowice.pl" TargetMode="External"/><Relationship Id="rId40" Type="http://schemas.openxmlformats.org/officeDocument/2006/relationships/hyperlink" Target="mailto:andrzej_wojcik22@wp.pl" TargetMode="External"/><Relationship Id="rId45" Type="http://schemas.openxmlformats.org/officeDocument/2006/relationships/hyperlink" Target="mailto:zamowienia@mstow.pl" TargetMode="External"/><Relationship Id="rId53" Type="http://schemas.openxmlformats.org/officeDocument/2006/relationships/hyperlink" Target="mailto:ggugchelmsl@poczta.fm" TargetMode="External"/><Relationship Id="rId58" Type="http://schemas.openxmlformats.org/officeDocument/2006/relationships/hyperlink" Target="mailto:fundusze@starostwo.zywiec.pl" TargetMode="External"/><Relationship Id="rId66" Type="http://schemas.openxmlformats.org/officeDocument/2006/relationships/hyperlink" Target="mailto:m.owczarek@pawlowice.pl" TargetMode="External"/><Relationship Id="rId5" Type="http://schemas.openxmlformats.org/officeDocument/2006/relationships/hyperlink" Target="mailto:promocja@mykanow.pl" TargetMode="External"/><Relationship Id="rId15" Type="http://schemas.openxmlformats.org/officeDocument/2006/relationships/hyperlink" Target="mailto:w.borucinski@bojszowy.pl" TargetMode="External"/><Relationship Id="rId23" Type="http://schemas.openxmlformats.org/officeDocument/2006/relationships/hyperlink" Target="mailto:inwestycje@wozniki.pl" TargetMode="External"/><Relationship Id="rId28" Type="http://schemas.openxmlformats.org/officeDocument/2006/relationships/hyperlink" Target="mailto:s.peryga@janow.pl" TargetMode="External"/><Relationship Id="rId36" Type="http://schemas.openxmlformats.org/officeDocument/2006/relationships/hyperlink" Target="mailto:koniecpol@gminy.pl" TargetMode="External"/><Relationship Id="rId49" Type="http://schemas.openxmlformats.org/officeDocument/2006/relationships/hyperlink" Target="mailto:srodkipomocowe@gmail.com" TargetMode="External"/><Relationship Id="rId57" Type="http://schemas.openxmlformats.org/officeDocument/2006/relationships/hyperlink" Target="mailto:fundusze@ug-lipowa.com" TargetMode="External"/><Relationship Id="rId61" Type="http://schemas.openxmlformats.org/officeDocument/2006/relationships/hyperlink" Target="mailto:j.warzecha@radzionkow.pl" TargetMode="External"/><Relationship Id="rId10" Type="http://schemas.openxmlformats.org/officeDocument/2006/relationships/hyperlink" Target="mailto:pzdmysz@pronetix.com.pl" TargetMode="External"/><Relationship Id="rId19" Type="http://schemas.openxmlformats.org/officeDocument/2006/relationships/hyperlink" Target="mailto:zkusmierska@czestochowa.powiat.pl" TargetMode="External"/><Relationship Id="rId31" Type="http://schemas.openxmlformats.org/officeDocument/2006/relationships/hyperlink" Target="mailto:sekretariat@wilkowice.pl" TargetMode="External"/><Relationship Id="rId44" Type="http://schemas.openxmlformats.org/officeDocument/2006/relationships/hyperlink" Target="mailto:umig@szczekociny.pl" TargetMode="External"/><Relationship Id="rId52" Type="http://schemas.openxmlformats.org/officeDocument/2006/relationships/hyperlink" Target="mailto:sekretariat@zywiec.pl" TargetMode="External"/><Relationship Id="rId60" Type="http://schemas.openxmlformats.org/officeDocument/2006/relationships/hyperlink" Target="mailto:pzd@powiatbl.pl" TargetMode="External"/><Relationship Id="rId65" Type="http://schemas.openxmlformats.org/officeDocument/2006/relationships/hyperlink" Target="mailto:m.owczarek@pawlowice.pl" TargetMode="External"/><Relationship Id="rId4" Type="http://schemas.openxmlformats.org/officeDocument/2006/relationships/hyperlink" Target="mailto:lbizon@lubomia.pl" TargetMode="External"/><Relationship Id="rId9" Type="http://schemas.openxmlformats.org/officeDocument/2006/relationships/hyperlink" Target="mailto:pzdmysz@pronetix.com.pl" TargetMode="External"/><Relationship Id="rId14" Type="http://schemas.openxmlformats.org/officeDocument/2006/relationships/hyperlink" Target="mailto:drogi@zdp.powiat.bielsko.pl" TargetMode="External"/><Relationship Id="rId22" Type="http://schemas.openxmlformats.org/officeDocument/2006/relationships/hyperlink" Target="mailto:srodkipomocowe@gmail.com" TargetMode="External"/><Relationship Id="rId27" Type="http://schemas.openxmlformats.org/officeDocument/2006/relationships/hyperlink" Target="mailto:ug@radziechowy-wieprz.pl" TargetMode="External"/><Relationship Id="rId30" Type="http://schemas.openxmlformats.org/officeDocument/2006/relationships/hyperlink" Target="mailto:ugswinna@ugswinna.ig.pl" TargetMode="External"/><Relationship Id="rId35" Type="http://schemas.openxmlformats.org/officeDocument/2006/relationships/hyperlink" Target="mailto:gmina@mierzecice.pl" TargetMode="External"/><Relationship Id="rId43" Type="http://schemas.openxmlformats.org/officeDocument/2006/relationships/hyperlink" Target="mailto:karinastepien@wp.pl" TargetMode="External"/><Relationship Id="rId48" Type="http://schemas.openxmlformats.org/officeDocument/2006/relationships/hyperlink" Target="mailto:fe@um.skoczow.pl" TargetMode="External"/><Relationship Id="rId56" Type="http://schemas.openxmlformats.org/officeDocument/2006/relationships/hyperlink" Target="mailto:biznes@tarnogorski.pl" TargetMode="External"/><Relationship Id="rId64" Type="http://schemas.openxmlformats.org/officeDocument/2006/relationships/hyperlink" Target="mailto:ciasna@ug.pl" TargetMode="External"/><Relationship Id="rId69" Type="http://schemas.openxmlformats.org/officeDocument/2006/relationships/hyperlink" Target="mailto:gmina@mierzecice.pl" TargetMode="External"/><Relationship Id="rId8" Type="http://schemas.openxmlformats.org/officeDocument/2006/relationships/hyperlink" Target="mailto:pzdmysz@pronetix.com.pl" TargetMode="External"/><Relationship Id="rId51" Type="http://schemas.openxmlformats.org/officeDocument/2006/relationships/hyperlink" Target="mailto:paliga.miroslaw@gmail.com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mailto:lbizon@lubomia.pl" TargetMode="External"/><Relationship Id="rId12" Type="http://schemas.openxmlformats.org/officeDocument/2006/relationships/hyperlink" Target="mailto:pzdmysz@pronetix.com.pl" TargetMode="External"/><Relationship Id="rId17" Type="http://schemas.openxmlformats.org/officeDocument/2006/relationships/hyperlink" Target="mailto:uglelow@op.pl" TargetMode="External"/><Relationship Id="rId25" Type="http://schemas.openxmlformats.org/officeDocument/2006/relationships/hyperlink" Target="mailto:um.bkpf@rydultowy.pl" TargetMode="External"/><Relationship Id="rId33" Type="http://schemas.openxmlformats.org/officeDocument/2006/relationships/hyperlink" Target="mailto:ug@nedza.pl" TargetMode="External"/><Relationship Id="rId38" Type="http://schemas.openxmlformats.org/officeDocument/2006/relationships/hyperlink" Target="mailto:justyna.biolik@gmail.com" TargetMode="External"/><Relationship Id="rId46" Type="http://schemas.openxmlformats.org/officeDocument/2006/relationships/hyperlink" Target="mailto:sekretariat@jasienica.pl" TargetMode="External"/><Relationship Id="rId59" Type="http://schemas.openxmlformats.org/officeDocument/2006/relationships/hyperlink" Target="mailto:pzd@powiatbl.pl" TargetMode="External"/><Relationship Id="rId67" Type="http://schemas.openxmlformats.org/officeDocument/2006/relationships/hyperlink" Target="mailto:zkusmierska@czestochowa.powiat.pl" TargetMode="External"/><Relationship Id="rId20" Type="http://schemas.openxmlformats.org/officeDocument/2006/relationships/hyperlink" Target="mailto:ue@krzepice.pl" TargetMode="External"/><Relationship Id="rId41" Type="http://schemas.openxmlformats.org/officeDocument/2006/relationships/hyperlink" Target="mailto:aleksandra.latas@mikolow.starostwo.gov.pl" TargetMode="External"/><Relationship Id="rId54" Type="http://schemas.openxmlformats.org/officeDocument/2006/relationships/hyperlink" Target="mailto:ggugchelmsl@poczta.fm" TargetMode="External"/><Relationship Id="rId62" Type="http://schemas.openxmlformats.org/officeDocument/2006/relationships/hyperlink" Target="mailto:niegowa@op.pl" TargetMode="External"/><Relationship Id="rId70" Type="http://schemas.openxmlformats.org/officeDocument/2006/relationships/hyperlink" Target="mailto:ug@dabrowazielona.p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ekretariatug@wp.pl" TargetMode="External"/><Relationship Id="rId18" Type="http://schemas.openxmlformats.org/officeDocument/2006/relationships/hyperlink" Target="mailto:koszecin@koszecin.pl" TargetMode="External"/><Relationship Id="rId26" Type="http://schemas.openxmlformats.org/officeDocument/2006/relationships/hyperlink" Target="mailto:w.borucinski@bojszowy.pl" TargetMode="External"/><Relationship Id="rId39" Type="http://schemas.openxmlformats.org/officeDocument/2006/relationships/hyperlink" Target="mailto:s.peryga@janow.pl" TargetMode="External"/><Relationship Id="rId21" Type="http://schemas.openxmlformats.org/officeDocument/2006/relationships/hyperlink" Target="mailto:pzdmysz@pronetix.com.pl" TargetMode="External"/><Relationship Id="rId34" Type="http://schemas.openxmlformats.org/officeDocument/2006/relationships/hyperlink" Target="mailto:inwestycje@wozniki.pl" TargetMode="External"/><Relationship Id="rId42" Type="http://schemas.openxmlformats.org/officeDocument/2006/relationships/hyperlink" Target="mailto:sekretariat@wilkowice.pl" TargetMode="External"/><Relationship Id="rId47" Type="http://schemas.openxmlformats.org/officeDocument/2006/relationships/hyperlink" Target="mailto:koniecpol@gminy.pl" TargetMode="External"/><Relationship Id="rId50" Type="http://schemas.openxmlformats.org/officeDocument/2006/relationships/hyperlink" Target="mailto:andrzej_wojcik22@wp.pl" TargetMode="External"/><Relationship Id="rId55" Type="http://schemas.openxmlformats.org/officeDocument/2006/relationships/hyperlink" Target="mailto:sekretariat@jasienica.pl" TargetMode="External"/><Relationship Id="rId63" Type="http://schemas.openxmlformats.org/officeDocument/2006/relationships/hyperlink" Target="mailto:ggugchelmsl@poczta.fm" TargetMode="External"/><Relationship Id="rId68" Type="http://schemas.openxmlformats.org/officeDocument/2006/relationships/hyperlink" Target="mailto:pzd@powiatbl.pl" TargetMode="External"/><Relationship Id="rId76" Type="http://schemas.openxmlformats.org/officeDocument/2006/relationships/hyperlink" Target="mailto:a.perkowska@lazy.pl" TargetMode="External"/><Relationship Id="rId7" Type="http://schemas.openxmlformats.org/officeDocument/2006/relationships/hyperlink" Target="mailto:ugrajcza@rajcza.com.pl" TargetMode="External"/><Relationship Id="rId71" Type="http://schemas.openxmlformats.org/officeDocument/2006/relationships/hyperlink" Target="mailto:ciasna@ug.pl" TargetMode="External"/><Relationship Id="rId2" Type="http://schemas.openxmlformats.org/officeDocument/2006/relationships/hyperlink" Target="mailto:zdprybnik@o2.pl" TargetMode="External"/><Relationship Id="rId16" Type="http://schemas.openxmlformats.org/officeDocument/2006/relationships/hyperlink" Target="mailto:promocja@mykanow.pl" TargetMode="External"/><Relationship Id="rId29" Type="http://schemas.openxmlformats.org/officeDocument/2006/relationships/hyperlink" Target="mailto:inwestycje@powiatraciborski.pl" TargetMode="External"/><Relationship Id="rId11" Type="http://schemas.openxmlformats.org/officeDocument/2006/relationships/hyperlink" Target="mailto:a.perkowska@lazy.pl" TargetMode="External"/><Relationship Id="rId24" Type="http://schemas.openxmlformats.org/officeDocument/2006/relationships/hyperlink" Target="mailto:umigpilica@pro.onet.pl" TargetMode="External"/><Relationship Id="rId32" Type="http://schemas.openxmlformats.org/officeDocument/2006/relationships/hyperlink" Target="mailto:pzd@klobuck.pl" TargetMode="External"/><Relationship Id="rId37" Type="http://schemas.openxmlformats.org/officeDocument/2006/relationships/hyperlink" Target="mailto:zastepca@herby.pl" TargetMode="External"/><Relationship Id="rId40" Type="http://schemas.openxmlformats.org/officeDocument/2006/relationships/hyperlink" Target="mailto:s.peryga@janow.pl" TargetMode="External"/><Relationship Id="rId45" Type="http://schemas.openxmlformats.org/officeDocument/2006/relationships/hyperlink" Target="mailto:a.perkowska@lazy.pl" TargetMode="External"/><Relationship Id="rId53" Type="http://schemas.openxmlformats.org/officeDocument/2006/relationships/hyperlink" Target="mailto:umig@szczekociny.pl" TargetMode="External"/><Relationship Id="rId58" Type="http://schemas.openxmlformats.org/officeDocument/2006/relationships/hyperlink" Target="mailto:srodkipomocowe@gmail.com" TargetMode="External"/><Relationship Id="rId66" Type="http://schemas.openxmlformats.org/officeDocument/2006/relationships/hyperlink" Target="mailto:fundusze@ug-lipowa.com" TargetMode="External"/><Relationship Id="rId74" Type="http://schemas.openxmlformats.org/officeDocument/2006/relationships/hyperlink" Target="mailto:m.owczarek@pawlowice.pl" TargetMode="External"/><Relationship Id="rId79" Type="http://schemas.openxmlformats.org/officeDocument/2006/relationships/hyperlink" Target="mailto:promocja@psary.pl" TargetMode="External"/><Relationship Id="rId5" Type="http://schemas.openxmlformats.org/officeDocument/2006/relationships/hyperlink" Target="mailto:rafkost@um.czeladz.pl" TargetMode="External"/><Relationship Id="rId61" Type="http://schemas.openxmlformats.org/officeDocument/2006/relationships/hyperlink" Target="mailto:sekretariat@zywiec.pl" TargetMode="External"/><Relationship Id="rId10" Type="http://schemas.openxmlformats.org/officeDocument/2006/relationships/hyperlink" Target="mailto:rafal.adamczyk@slawkow.pl" TargetMode="External"/><Relationship Id="rId19" Type="http://schemas.openxmlformats.org/officeDocument/2006/relationships/hyperlink" Target="mailto:pzdmysz@pronetix.com.pl" TargetMode="External"/><Relationship Id="rId31" Type="http://schemas.openxmlformats.org/officeDocument/2006/relationships/hyperlink" Target="mailto:ue@krzepice.pl" TargetMode="External"/><Relationship Id="rId44" Type="http://schemas.openxmlformats.org/officeDocument/2006/relationships/hyperlink" Target="mailto:ug@nedza.pl" TargetMode="External"/><Relationship Id="rId52" Type="http://schemas.openxmlformats.org/officeDocument/2006/relationships/hyperlink" Target="mailto:karinastepien@wp.pl" TargetMode="External"/><Relationship Id="rId60" Type="http://schemas.openxmlformats.org/officeDocument/2006/relationships/hyperlink" Target="mailto:paliga.miroslaw@gmail.com" TargetMode="External"/><Relationship Id="rId65" Type="http://schemas.openxmlformats.org/officeDocument/2006/relationships/hyperlink" Target="mailto:biznes@tarnogorski.pl" TargetMode="External"/><Relationship Id="rId73" Type="http://schemas.openxmlformats.org/officeDocument/2006/relationships/hyperlink" Target="mailto:m.owczarek@pawlowice.pl" TargetMode="External"/><Relationship Id="rId78" Type="http://schemas.openxmlformats.org/officeDocument/2006/relationships/hyperlink" Target="mailto:ug@dabrowazielona.pl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mailto:wr@powiat.cieszyn.pl" TargetMode="External"/><Relationship Id="rId9" Type="http://schemas.openxmlformats.org/officeDocument/2006/relationships/hyperlink" Target="mailto:banaszczykm@poczta.fm" TargetMode="External"/><Relationship Id="rId14" Type="http://schemas.openxmlformats.org/officeDocument/2006/relationships/hyperlink" Target="mailto:lbizon@lubomia.pl" TargetMode="External"/><Relationship Id="rId22" Type="http://schemas.openxmlformats.org/officeDocument/2006/relationships/hyperlink" Target="mailto:pzdmysz@pronetix.com.pl" TargetMode="External"/><Relationship Id="rId27" Type="http://schemas.openxmlformats.org/officeDocument/2006/relationships/hyperlink" Target="mailto:pzd@klobuck.pl" TargetMode="External"/><Relationship Id="rId30" Type="http://schemas.openxmlformats.org/officeDocument/2006/relationships/hyperlink" Target="mailto:zkusmierska@czestochowa.powiat.pl" TargetMode="External"/><Relationship Id="rId35" Type="http://schemas.openxmlformats.org/officeDocument/2006/relationships/hyperlink" Target="mailto:mchaladus@olsztyn.ug.gov.pl" TargetMode="External"/><Relationship Id="rId43" Type="http://schemas.openxmlformats.org/officeDocument/2006/relationships/hyperlink" Target="mailto:urzad@zawiercie.powiat.pl" TargetMode="External"/><Relationship Id="rId48" Type="http://schemas.openxmlformats.org/officeDocument/2006/relationships/hyperlink" Target="mailto:marcin@lodygowice.pl" TargetMode="External"/><Relationship Id="rId56" Type="http://schemas.openxmlformats.org/officeDocument/2006/relationships/hyperlink" Target="mailto:fe@um.skoczow.pl" TargetMode="External"/><Relationship Id="rId64" Type="http://schemas.openxmlformats.org/officeDocument/2006/relationships/hyperlink" Target="mailto:biznes@tarnogorski.pl" TargetMode="External"/><Relationship Id="rId69" Type="http://schemas.openxmlformats.org/officeDocument/2006/relationships/hyperlink" Target="mailto:j.warzecha@radzionkow.pl" TargetMode="External"/><Relationship Id="rId77" Type="http://schemas.openxmlformats.org/officeDocument/2006/relationships/hyperlink" Target="mailto:gmina@mierzecice.pl" TargetMode="External"/><Relationship Id="rId8" Type="http://schemas.openxmlformats.org/officeDocument/2006/relationships/hyperlink" Target="mailto:ggugchelmsl@poczta.fm" TargetMode="External"/><Relationship Id="rId51" Type="http://schemas.openxmlformats.org/officeDocument/2006/relationships/hyperlink" Target="mailto:aleksandra.latas@mikolow.starostwo.gov.pl" TargetMode="External"/><Relationship Id="rId72" Type="http://schemas.openxmlformats.org/officeDocument/2006/relationships/hyperlink" Target="mailto:ciasna@ug.pl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umigpilica@pro.onet.pl" TargetMode="External"/><Relationship Id="rId12" Type="http://schemas.openxmlformats.org/officeDocument/2006/relationships/hyperlink" Target="mailto:opatow@gminyrp.pl" TargetMode="External"/><Relationship Id="rId17" Type="http://schemas.openxmlformats.org/officeDocument/2006/relationships/hyperlink" Target="mailto:pawellacny@poczta.fm" TargetMode="External"/><Relationship Id="rId25" Type="http://schemas.openxmlformats.org/officeDocument/2006/relationships/hyperlink" Target="mailto:drogi@zdp.powiat.bielsko.pl" TargetMode="External"/><Relationship Id="rId33" Type="http://schemas.openxmlformats.org/officeDocument/2006/relationships/hyperlink" Target="mailto:srodkipomocowe@gmail.com" TargetMode="External"/><Relationship Id="rId38" Type="http://schemas.openxmlformats.org/officeDocument/2006/relationships/hyperlink" Target="mailto:ug@radziechowy-wieprz.pl" TargetMode="External"/><Relationship Id="rId46" Type="http://schemas.openxmlformats.org/officeDocument/2006/relationships/hyperlink" Target="mailto:gmina@mierzecice.pl" TargetMode="External"/><Relationship Id="rId59" Type="http://schemas.openxmlformats.org/officeDocument/2006/relationships/hyperlink" Target="mailto:inwestycje@jelesnia.pl" TargetMode="External"/><Relationship Id="rId67" Type="http://schemas.openxmlformats.org/officeDocument/2006/relationships/hyperlink" Target="mailto:fundusze@starostwo.zywiec.pl" TargetMode="External"/><Relationship Id="rId20" Type="http://schemas.openxmlformats.org/officeDocument/2006/relationships/hyperlink" Target="mailto:pzdmysz@pronetix.com.pl" TargetMode="External"/><Relationship Id="rId41" Type="http://schemas.openxmlformats.org/officeDocument/2006/relationships/hyperlink" Target="mailto:ugswinna@ugswinna.ig.pl" TargetMode="External"/><Relationship Id="rId54" Type="http://schemas.openxmlformats.org/officeDocument/2006/relationships/hyperlink" Target="mailto:zamowienia@mstow.pl" TargetMode="External"/><Relationship Id="rId62" Type="http://schemas.openxmlformats.org/officeDocument/2006/relationships/hyperlink" Target="mailto:ggugchelmsl@poczta.fm" TargetMode="External"/><Relationship Id="rId70" Type="http://schemas.openxmlformats.org/officeDocument/2006/relationships/hyperlink" Target="mailto:niegowa@op.pl" TargetMode="External"/><Relationship Id="rId75" Type="http://schemas.openxmlformats.org/officeDocument/2006/relationships/hyperlink" Target="mailto:zkusmierska@czestochowa.powiat.pl" TargetMode="External"/><Relationship Id="rId1" Type="http://schemas.openxmlformats.org/officeDocument/2006/relationships/hyperlink" Target="mailto:podlesny@um.bierun.pl" TargetMode="External"/><Relationship Id="rId6" Type="http://schemas.openxmlformats.org/officeDocument/2006/relationships/hyperlink" Target="mailto:ir@zebrzydowice.pl" TargetMode="External"/><Relationship Id="rId15" Type="http://schemas.openxmlformats.org/officeDocument/2006/relationships/hyperlink" Target="mailto:lbizon@lubomia.pl" TargetMode="External"/><Relationship Id="rId23" Type="http://schemas.openxmlformats.org/officeDocument/2006/relationships/hyperlink" Target="mailto:pzdmysz@pronetix.com.pl" TargetMode="External"/><Relationship Id="rId28" Type="http://schemas.openxmlformats.org/officeDocument/2006/relationships/hyperlink" Target="mailto:uglelow@op.pl" TargetMode="External"/><Relationship Id="rId36" Type="http://schemas.openxmlformats.org/officeDocument/2006/relationships/hyperlink" Target="mailto:um.bkpf@rydultowy.pl" TargetMode="External"/><Relationship Id="rId49" Type="http://schemas.openxmlformats.org/officeDocument/2006/relationships/hyperlink" Target="mailto:justyna.biolik@gmail.com" TargetMode="External"/><Relationship Id="rId57" Type="http://schemas.openxmlformats.org/officeDocument/2006/relationships/hyperlink" Target="mailto:fe@um.skoczow.p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undusze@um.tgory.pl" TargetMode="External"/><Relationship Id="rId13" Type="http://schemas.openxmlformats.org/officeDocument/2006/relationships/hyperlink" Target="mailto:wim.przygot@um.sosnowiec.pl" TargetMode="External"/><Relationship Id="rId3" Type="http://schemas.openxmlformats.org/officeDocument/2006/relationships/hyperlink" Target="mailto:fundusze@ruda-sl.pl" TargetMode="External"/><Relationship Id="rId7" Type="http://schemas.openxmlformats.org/officeDocument/2006/relationships/hyperlink" Target="mailto:mzarzycka@um.jastrzebie.pl" TargetMode="External"/><Relationship Id="rId12" Type="http://schemas.openxmlformats.org/officeDocument/2006/relationships/hyperlink" Target="mailto:wim.przygot@um.sosnowiec.pl" TargetMode="External"/><Relationship Id="rId2" Type="http://schemas.openxmlformats.org/officeDocument/2006/relationships/hyperlink" Target="mailto:mzd@mzd.czest.p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rozwoj@um.raciborz.pl" TargetMode="External"/><Relationship Id="rId6" Type="http://schemas.openxmlformats.org/officeDocument/2006/relationships/hyperlink" Target="mailto:fundusze@piekary.pl" TargetMode="External"/><Relationship Id="rId11" Type="http://schemas.openxmlformats.org/officeDocument/2006/relationships/hyperlink" Target="mailto:i.kania@um.bielsko.pl" TargetMode="External"/><Relationship Id="rId5" Type="http://schemas.openxmlformats.org/officeDocument/2006/relationships/hyperlink" Target="mailto:bozena.nowak@umtychy.pl" TargetMode="External"/><Relationship Id="rId15" Type="http://schemas.openxmlformats.org/officeDocument/2006/relationships/hyperlink" Target="mailto:gospodarka@um.rybnik.pl" TargetMode="External"/><Relationship Id="rId10" Type="http://schemas.openxmlformats.org/officeDocument/2006/relationships/hyperlink" Target="mailto:i.kania@um.bielsko.pl" TargetMode="External"/><Relationship Id="rId4" Type="http://schemas.openxmlformats.org/officeDocument/2006/relationships/hyperlink" Target="mailto:fundusze@ruda-sl.pl" TargetMode="External"/><Relationship Id="rId9" Type="http://schemas.openxmlformats.org/officeDocument/2006/relationships/hyperlink" Target="mailto:inwestycje@powiatraciborski.pl" TargetMode="External"/><Relationship Id="rId14" Type="http://schemas.openxmlformats.org/officeDocument/2006/relationships/hyperlink" Target="mailto:biznes@tarnogorski.p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pzdmysz@pronetix.com.pl" TargetMode="External"/><Relationship Id="rId18" Type="http://schemas.openxmlformats.org/officeDocument/2006/relationships/hyperlink" Target="mailto:w.borucinski@bojszowy.pl" TargetMode="External"/><Relationship Id="rId26" Type="http://schemas.openxmlformats.org/officeDocument/2006/relationships/hyperlink" Target="mailto:srodkipomocowe@gmail.com" TargetMode="External"/><Relationship Id="rId39" Type="http://schemas.openxmlformats.org/officeDocument/2006/relationships/hyperlink" Target="mailto:a.perkowska@lazy.pl" TargetMode="External"/><Relationship Id="rId21" Type="http://schemas.openxmlformats.org/officeDocument/2006/relationships/hyperlink" Target="mailto:wr@powiat.cieszyn.pl" TargetMode="External"/><Relationship Id="rId34" Type="http://schemas.openxmlformats.org/officeDocument/2006/relationships/hyperlink" Target="mailto:ugswinna@ugswinna.ig.pl" TargetMode="External"/><Relationship Id="rId42" Type="http://schemas.openxmlformats.org/officeDocument/2006/relationships/hyperlink" Target="mailto:koniecpol@gminy.pl" TargetMode="External"/><Relationship Id="rId47" Type="http://schemas.openxmlformats.org/officeDocument/2006/relationships/hyperlink" Target="mailto:aleksandra.latas@mikolow.starostwo.gov.pl" TargetMode="External"/><Relationship Id="rId50" Type="http://schemas.openxmlformats.org/officeDocument/2006/relationships/hyperlink" Target="mailto:umig@szczekociny.pl" TargetMode="External"/><Relationship Id="rId55" Type="http://schemas.openxmlformats.org/officeDocument/2006/relationships/hyperlink" Target="mailto:fe@um.skoczow.pl" TargetMode="External"/><Relationship Id="rId63" Type="http://schemas.openxmlformats.org/officeDocument/2006/relationships/hyperlink" Target="mailto:biznes@tarnogorski.pl" TargetMode="External"/><Relationship Id="rId68" Type="http://schemas.openxmlformats.org/officeDocument/2006/relationships/hyperlink" Target="mailto:pzd@powiatbl.pl" TargetMode="External"/><Relationship Id="rId76" Type="http://schemas.openxmlformats.org/officeDocument/2006/relationships/hyperlink" Target="mailto:zkusmierska@czestochowa.powiat.pl" TargetMode="External"/><Relationship Id="rId7" Type="http://schemas.openxmlformats.org/officeDocument/2006/relationships/hyperlink" Target="mailto:pawellacny@poczta.fm" TargetMode="External"/><Relationship Id="rId71" Type="http://schemas.openxmlformats.org/officeDocument/2006/relationships/hyperlink" Target="mailto:ciasna@ug.pl" TargetMode="External"/><Relationship Id="rId2" Type="http://schemas.openxmlformats.org/officeDocument/2006/relationships/hyperlink" Target="mailto:sekretariatug@wp.pl" TargetMode="External"/><Relationship Id="rId16" Type="http://schemas.openxmlformats.org/officeDocument/2006/relationships/hyperlink" Target="mailto:umigpilica@pro.onet.pl" TargetMode="External"/><Relationship Id="rId29" Type="http://schemas.openxmlformats.org/officeDocument/2006/relationships/hyperlink" Target="mailto:um.bkpf@rydultowy.pl" TargetMode="External"/><Relationship Id="rId11" Type="http://schemas.openxmlformats.org/officeDocument/2006/relationships/hyperlink" Target="mailto:pzdmysz@pronetix.com.pl" TargetMode="External"/><Relationship Id="rId24" Type="http://schemas.openxmlformats.org/officeDocument/2006/relationships/hyperlink" Target="mailto:ue@krzepice.pl" TargetMode="External"/><Relationship Id="rId32" Type="http://schemas.openxmlformats.org/officeDocument/2006/relationships/hyperlink" Target="mailto:s.peryga@janow.pl" TargetMode="External"/><Relationship Id="rId37" Type="http://schemas.openxmlformats.org/officeDocument/2006/relationships/hyperlink" Target="mailto:urzad@zawiercie.powiat.pl" TargetMode="External"/><Relationship Id="rId40" Type="http://schemas.openxmlformats.org/officeDocument/2006/relationships/hyperlink" Target="mailto:gmina@mierzecice.pl" TargetMode="External"/><Relationship Id="rId45" Type="http://schemas.openxmlformats.org/officeDocument/2006/relationships/hyperlink" Target="mailto:justyna.biolik@gmail.com" TargetMode="External"/><Relationship Id="rId53" Type="http://schemas.openxmlformats.org/officeDocument/2006/relationships/hyperlink" Target="mailto:ugrajcza@rajcza.com.pl" TargetMode="External"/><Relationship Id="rId58" Type="http://schemas.openxmlformats.org/officeDocument/2006/relationships/hyperlink" Target="mailto:paliga.miroslaw@gmail.com" TargetMode="External"/><Relationship Id="rId66" Type="http://schemas.openxmlformats.org/officeDocument/2006/relationships/hyperlink" Target="mailto:fundusze@starostwo.zywiec.pl" TargetMode="External"/><Relationship Id="rId74" Type="http://schemas.openxmlformats.org/officeDocument/2006/relationships/hyperlink" Target="mailto:m.owczarek@pawlowice.pl" TargetMode="External"/><Relationship Id="rId79" Type="http://schemas.openxmlformats.org/officeDocument/2006/relationships/hyperlink" Target="mailto:gmina@mierzecice.pl" TargetMode="External"/><Relationship Id="rId5" Type="http://schemas.openxmlformats.org/officeDocument/2006/relationships/hyperlink" Target="mailto:podlesny@um.bierun.pl" TargetMode="External"/><Relationship Id="rId61" Type="http://schemas.openxmlformats.org/officeDocument/2006/relationships/hyperlink" Target="mailto:ggugchelmsl@poczta.fm" TargetMode="External"/><Relationship Id="rId82" Type="http://schemas.openxmlformats.org/officeDocument/2006/relationships/hyperlink" Target="mailto:a.perkowska@lazy.pl" TargetMode="External"/><Relationship Id="rId10" Type="http://schemas.openxmlformats.org/officeDocument/2006/relationships/hyperlink" Target="mailto:pzdmysz@pronetix.com.pl" TargetMode="External"/><Relationship Id="rId19" Type="http://schemas.openxmlformats.org/officeDocument/2006/relationships/hyperlink" Target="mailto:pzd@klobuck.pl" TargetMode="External"/><Relationship Id="rId31" Type="http://schemas.openxmlformats.org/officeDocument/2006/relationships/hyperlink" Target="mailto:ug@radziechowy-wieprz.pl" TargetMode="External"/><Relationship Id="rId44" Type="http://schemas.openxmlformats.org/officeDocument/2006/relationships/hyperlink" Target="mailto:justyna.biolik@gmail.com" TargetMode="External"/><Relationship Id="rId52" Type="http://schemas.openxmlformats.org/officeDocument/2006/relationships/hyperlink" Target="mailto:sekretariat@jasienica.pl" TargetMode="External"/><Relationship Id="rId60" Type="http://schemas.openxmlformats.org/officeDocument/2006/relationships/hyperlink" Target="mailto:ggugchelmsl@poczta.fm" TargetMode="External"/><Relationship Id="rId65" Type="http://schemas.openxmlformats.org/officeDocument/2006/relationships/hyperlink" Target="mailto:fundusze@ug-lipowa.com" TargetMode="External"/><Relationship Id="rId73" Type="http://schemas.openxmlformats.org/officeDocument/2006/relationships/hyperlink" Target="mailto:ciasna@ug.pl" TargetMode="External"/><Relationship Id="rId78" Type="http://schemas.openxmlformats.org/officeDocument/2006/relationships/hyperlink" Target="mailto:a.perkowska@lazy.pl" TargetMode="External"/><Relationship Id="rId81" Type="http://schemas.openxmlformats.org/officeDocument/2006/relationships/hyperlink" Target="mailto:promocja@psary.pl" TargetMode="External"/><Relationship Id="rId4" Type="http://schemas.openxmlformats.org/officeDocument/2006/relationships/hyperlink" Target="mailto:lbizon@lubomia.pl" TargetMode="External"/><Relationship Id="rId9" Type="http://schemas.openxmlformats.org/officeDocument/2006/relationships/hyperlink" Target="mailto:koszecin@koszecin.pl" TargetMode="External"/><Relationship Id="rId14" Type="http://schemas.openxmlformats.org/officeDocument/2006/relationships/hyperlink" Target="mailto:pzdmysz@pronetix.com.pl" TargetMode="External"/><Relationship Id="rId22" Type="http://schemas.openxmlformats.org/officeDocument/2006/relationships/hyperlink" Target="mailto:inwestycje@powiatraciborski.pl" TargetMode="External"/><Relationship Id="rId27" Type="http://schemas.openxmlformats.org/officeDocument/2006/relationships/hyperlink" Target="mailto:inwestycje@wozniki.pl" TargetMode="External"/><Relationship Id="rId30" Type="http://schemas.openxmlformats.org/officeDocument/2006/relationships/hyperlink" Target="mailto:zastepca@herby.pl" TargetMode="External"/><Relationship Id="rId35" Type="http://schemas.openxmlformats.org/officeDocument/2006/relationships/hyperlink" Target="mailto:sekretariat@wilkowice.pl" TargetMode="External"/><Relationship Id="rId43" Type="http://schemas.openxmlformats.org/officeDocument/2006/relationships/hyperlink" Target="mailto:marcin@lodygowice.pl" TargetMode="External"/><Relationship Id="rId48" Type="http://schemas.openxmlformats.org/officeDocument/2006/relationships/hyperlink" Target="mailto:aleksandra.latas@mikolow.starostwo.gov.pl" TargetMode="External"/><Relationship Id="rId56" Type="http://schemas.openxmlformats.org/officeDocument/2006/relationships/hyperlink" Target="mailto:srodkipomocowe@gmail.com" TargetMode="External"/><Relationship Id="rId64" Type="http://schemas.openxmlformats.org/officeDocument/2006/relationships/hyperlink" Target="mailto:biznes@tarnogorski.pl" TargetMode="External"/><Relationship Id="rId69" Type="http://schemas.openxmlformats.org/officeDocument/2006/relationships/hyperlink" Target="mailto:j.warzecha@radzionkow.pl" TargetMode="External"/><Relationship Id="rId77" Type="http://schemas.openxmlformats.org/officeDocument/2006/relationships/hyperlink" Target="mailto:rafal.adamczyk@slawkow.pl" TargetMode="External"/><Relationship Id="rId8" Type="http://schemas.openxmlformats.org/officeDocument/2006/relationships/hyperlink" Target="mailto:zdprybnik@o2.pl" TargetMode="External"/><Relationship Id="rId51" Type="http://schemas.openxmlformats.org/officeDocument/2006/relationships/hyperlink" Target="mailto:zamowienia@mstow.pl" TargetMode="External"/><Relationship Id="rId72" Type="http://schemas.openxmlformats.org/officeDocument/2006/relationships/hyperlink" Target="mailto:banaszczykm@poczta.fm" TargetMode="External"/><Relationship Id="rId80" Type="http://schemas.openxmlformats.org/officeDocument/2006/relationships/hyperlink" Target="mailto:ug@dabrowazielona.pl" TargetMode="External"/><Relationship Id="rId3" Type="http://schemas.openxmlformats.org/officeDocument/2006/relationships/hyperlink" Target="mailto:lbizon@lubomia.pl" TargetMode="External"/><Relationship Id="rId12" Type="http://schemas.openxmlformats.org/officeDocument/2006/relationships/hyperlink" Target="mailto:pzdmysz@pronetix.com.pl" TargetMode="External"/><Relationship Id="rId17" Type="http://schemas.openxmlformats.org/officeDocument/2006/relationships/hyperlink" Target="mailto:drogi@zdp.powiat.bielsko.pl" TargetMode="External"/><Relationship Id="rId25" Type="http://schemas.openxmlformats.org/officeDocument/2006/relationships/hyperlink" Target="mailto:pzd@klobuck.pl" TargetMode="External"/><Relationship Id="rId33" Type="http://schemas.openxmlformats.org/officeDocument/2006/relationships/hyperlink" Target="mailto:s.peryga@janow.pl" TargetMode="External"/><Relationship Id="rId38" Type="http://schemas.openxmlformats.org/officeDocument/2006/relationships/hyperlink" Target="mailto:ug@nedza.pl" TargetMode="External"/><Relationship Id="rId46" Type="http://schemas.openxmlformats.org/officeDocument/2006/relationships/hyperlink" Target="mailto:andrzej_wojcik22@wp.pl" TargetMode="External"/><Relationship Id="rId59" Type="http://schemas.openxmlformats.org/officeDocument/2006/relationships/hyperlink" Target="mailto:sekretariat@zywiec.pl" TargetMode="External"/><Relationship Id="rId67" Type="http://schemas.openxmlformats.org/officeDocument/2006/relationships/hyperlink" Target="mailto:pzd@powiatbl.pl" TargetMode="External"/><Relationship Id="rId20" Type="http://schemas.openxmlformats.org/officeDocument/2006/relationships/hyperlink" Target="mailto:uglelow@op.pl" TargetMode="External"/><Relationship Id="rId41" Type="http://schemas.openxmlformats.org/officeDocument/2006/relationships/hyperlink" Target="mailto:ir@zebrzydowice.pl" TargetMode="External"/><Relationship Id="rId54" Type="http://schemas.openxmlformats.org/officeDocument/2006/relationships/hyperlink" Target="mailto:fe@um.skoczow.pl" TargetMode="External"/><Relationship Id="rId62" Type="http://schemas.openxmlformats.org/officeDocument/2006/relationships/hyperlink" Target="mailto:ggugchelmsl@poczta.fm" TargetMode="External"/><Relationship Id="rId70" Type="http://schemas.openxmlformats.org/officeDocument/2006/relationships/hyperlink" Target="mailto:niegowa@op.pl" TargetMode="External"/><Relationship Id="rId75" Type="http://schemas.openxmlformats.org/officeDocument/2006/relationships/hyperlink" Target="mailto:m.owczarek@pawlowice.pl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mailto:opatow@gminyrp.pl" TargetMode="External"/><Relationship Id="rId6" Type="http://schemas.openxmlformats.org/officeDocument/2006/relationships/hyperlink" Target="mailto:promocja@mykanow.pl" TargetMode="External"/><Relationship Id="rId15" Type="http://schemas.openxmlformats.org/officeDocument/2006/relationships/hyperlink" Target="mailto:umigpilica@pro.onet.pl" TargetMode="External"/><Relationship Id="rId23" Type="http://schemas.openxmlformats.org/officeDocument/2006/relationships/hyperlink" Target="mailto:zkusmierska@czestochowa.powiat.pl" TargetMode="External"/><Relationship Id="rId28" Type="http://schemas.openxmlformats.org/officeDocument/2006/relationships/hyperlink" Target="mailto:mchaladus@olsztyn.ug.gov.pl" TargetMode="External"/><Relationship Id="rId36" Type="http://schemas.openxmlformats.org/officeDocument/2006/relationships/hyperlink" Target="mailto:rafkost@um.czeladz.pl" TargetMode="External"/><Relationship Id="rId49" Type="http://schemas.openxmlformats.org/officeDocument/2006/relationships/hyperlink" Target="mailto:karinastepien@wp.pl" TargetMode="External"/><Relationship Id="rId57" Type="http://schemas.openxmlformats.org/officeDocument/2006/relationships/hyperlink" Target="mailto:inwestycje@jelesnia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ggugchelmsl@poczta.fm" TargetMode="External"/><Relationship Id="rId13" Type="http://schemas.openxmlformats.org/officeDocument/2006/relationships/hyperlink" Target="mailto:sekretariat@wilkowice.pl" TargetMode="External"/><Relationship Id="rId3" Type="http://schemas.openxmlformats.org/officeDocument/2006/relationships/hyperlink" Target="mailto:umigpilica@pro.onet.pl" TargetMode="External"/><Relationship Id="rId7" Type="http://schemas.openxmlformats.org/officeDocument/2006/relationships/hyperlink" Target="mailto:ugrajcza@rajcza.com.pl" TargetMode="External"/><Relationship Id="rId12" Type="http://schemas.openxmlformats.org/officeDocument/2006/relationships/hyperlink" Target="mailto:s.peryga@janow.pl" TargetMode="External"/><Relationship Id="rId2" Type="http://schemas.openxmlformats.org/officeDocument/2006/relationships/hyperlink" Target="mailto:zdprybnik@o2.pl" TargetMode="External"/><Relationship Id="rId1" Type="http://schemas.openxmlformats.org/officeDocument/2006/relationships/hyperlink" Target="mailto:podlesny@um.bierun.pl" TargetMode="External"/><Relationship Id="rId6" Type="http://schemas.openxmlformats.org/officeDocument/2006/relationships/hyperlink" Target="mailto:ir@zebrzydowice.pl" TargetMode="External"/><Relationship Id="rId11" Type="http://schemas.openxmlformats.org/officeDocument/2006/relationships/hyperlink" Target="mailto:a.perkowska@lazy.pl" TargetMode="External"/><Relationship Id="rId5" Type="http://schemas.openxmlformats.org/officeDocument/2006/relationships/hyperlink" Target="mailto:rafkost@um.czeladz.pl" TargetMode="External"/><Relationship Id="rId15" Type="http://schemas.openxmlformats.org/officeDocument/2006/relationships/hyperlink" Target="mailto:promocja@psary.pl" TargetMode="External"/><Relationship Id="rId10" Type="http://schemas.openxmlformats.org/officeDocument/2006/relationships/hyperlink" Target="mailto:rafal.adamczyk@slawkow.pl" TargetMode="External"/><Relationship Id="rId4" Type="http://schemas.openxmlformats.org/officeDocument/2006/relationships/hyperlink" Target="mailto:wr@powiat.cieszyn.pl" TargetMode="External"/><Relationship Id="rId9" Type="http://schemas.openxmlformats.org/officeDocument/2006/relationships/hyperlink" Target="mailto:banaszczykm@poczta.fm" TargetMode="External"/><Relationship Id="rId14" Type="http://schemas.openxmlformats.org/officeDocument/2006/relationships/hyperlink" Target="mailto:ciasna@ug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workbookViewId="0">
      <selection activeCell="C25" sqref="C25"/>
    </sheetView>
  </sheetViews>
  <sheetFormatPr defaultRowHeight="14.25"/>
  <cols>
    <col min="1" max="1" width="7.75" customWidth="1"/>
    <col min="2" max="2" width="14.75" customWidth="1"/>
    <col min="3" max="3" width="23.5" customWidth="1"/>
    <col min="4" max="4" width="49.5" customWidth="1"/>
    <col min="5" max="11" width="9" hidden="1" customWidth="1"/>
    <col min="12" max="12" width="0.375" hidden="1" customWidth="1"/>
    <col min="13" max="13" width="15.625" customWidth="1"/>
    <col min="14" max="14" width="15.5" customWidth="1"/>
    <col min="15" max="15" width="9.75" hidden="1" customWidth="1"/>
    <col min="16" max="18" width="9" hidden="1" customWidth="1"/>
    <col min="19" max="19" width="7.125" hidden="1" customWidth="1"/>
    <col min="20" max="20" width="12.75" hidden="1" customWidth="1"/>
    <col min="21" max="30" width="9" hidden="1" customWidth="1"/>
    <col min="31" max="31" width="9.875" hidden="1" customWidth="1"/>
    <col min="32" max="32" width="14.75" customWidth="1"/>
    <col min="34" max="34" width="19.375" customWidth="1"/>
  </cols>
  <sheetData>
    <row r="1" spans="1:34" ht="14.25" customHeight="1">
      <c r="A1" s="390" t="s">
        <v>556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"/>
      <c r="AH1" s="3"/>
    </row>
    <row r="2" spans="1:34" s="1" customFormat="1" ht="28.5" customHeight="1">
      <c r="A2" s="391" t="s">
        <v>554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</row>
    <row r="3" spans="1:34" s="1" customFormat="1" ht="111" customHeight="1">
      <c r="A3" s="392" t="s">
        <v>543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4" s="2" customFormat="1" ht="39" customHeight="1">
      <c r="A4" s="393" t="s">
        <v>1130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51"/>
      <c r="AF4" s="199"/>
      <c r="AG4" s="103"/>
    </row>
    <row r="5" spans="1:34" s="1" customFormat="1" ht="59.25" customHeight="1">
      <c r="A5" s="200" t="s">
        <v>491</v>
      </c>
      <c r="B5" s="200" t="s">
        <v>1116</v>
      </c>
      <c r="C5" s="200" t="s">
        <v>1118</v>
      </c>
      <c r="D5" s="200" t="s">
        <v>1117</v>
      </c>
      <c r="E5" s="200" t="s">
        <v>565</v>
      </c>
      <c r="F5" s="200" t="s">
        <v>566</v>
      </c>
      <c r="G5" s="200" t="s">
        <v>569</v>
      </c>
      <c r="H5" s="200" t="s">
        <v>1113</v>
      </c>
      <c r="I5" s="200" t="s">
        <v>1114</v>
      </c>
      <c r="J5" s="200" t="s">
        <v>1115</v>
      </c>
      <c r="K5" s="200" t="s">
        <v>570</v>
      </c>
      <c r="L5" s="200" t="s">
        <v>567</v>
      </c>
      <c r="M5" s="200" t="s">
        <v>1120</v>
      </c>
      <c r="N5" s="200" t="s">
        <v>1119</v>
      </c>
      <c r="O5" s="200" t="s">
        <v>1124</v>
      </c>
      <c r="P5" s="200">
        <v>40</v>
      </c>
      <c r="Q5" s="200" t="s">
        <v>568</v>
      </c>
      <c r="R5" s="200">
        <v>100</v>
      </c>
      <c r="S5" s="200"/>
      <c r="T5" s="200" t="s">
        <v>1122</v>
      </c>
      <c r="U5" s="200" t="s">
        <v>883</v>
      </c>
      <c r="V5" s="200" t="s">
        <v>884</v>
      </c>
      <c r="W5" s="200" t="s">
        <v>885</v>
      </c>
      <c r="X5" s="200" t="s">
        <v>886</v>
      </c>
      <c r="Y5" s="200" t="s">
        <v>885</v>
      </c>
      <c r="Z5" s="200" t="s">
        <v>887</v>
      </c>
      <c r="AA5" s="200" t="s">
        <v>888</v>
      </c>
      <c r="AB5" s="200" t="s">
        <v>889</v>
      </c>
      <c r="AC5" s="200" t="s">
        <v>890</v>
      </c>
      <c r="AD5" s="200" t="s">
        <v>891</v>
      </c>
      <c r="AE5" s="200" t="s">
        <v>1122</v>
      </c>
      <c r="AF5" s="200" t="s">
        <v>1132</v>
      </c>
      <c r="AG5" s="104"/>
    </row>
    <row r="6" spans="1:34" s="1" customFormat="1" ht="45">
      <c r="A6" s="201">
        <v>1</v>
      </c>
      <c r="B6" s="202" t="s">
        <v>1183</v>
      </c>
      <c r="C6" s="202" t="s">
        <v>1184</v>
      </c>
      <c r="D6" s="202" t="s">
        <v>1185</v>
      </c>
      <c r="E6" s="107">
        <v>40</v>
      </c>
      <c r="F6" s="107">
        <v>39.4</v>
      </c>
      <c r="G6" s="107"/>
      <c r="H6" s="107"/>
      <c r="I6" s="107"/>
      <c r="J6" s="107"/>
      <c r="K6" s="107"/>
      <c r="L6" s="107">
        <v>39.6</v>
      </c>
      <c r="M6" s="203">
        <v>3256180</v>
      </c>
      <c r="N6" s="203">
        <v>2767753</v>
      </c>
      <c r="O6" s="109">
        <f t="shared" ref="O6:O22" si="0">AVERAGE(E6:L6)</f>
        <v>39.666666666666664</v>
      </c>
      <c r="P6" s="110"/>
      <c r="Q6" s="111" t="e">
        <f>PRODUCT(O6,'małe gminy'!#REF!)</f>
        <v>#REF!</v>
      </c>
      <c r="R6" s="110"/>
      <c r="S6" s="110"/>
      <c r="T6" s="112" t="e">
        <f>#N/A</f>
        <v>#N/A</v>
      </c>
      <c r="U6" s="110" t="s">
        <v>571</v>
      </c>
      <c r="V6" s="110" t="s">
        <v>778</v>
      </c>
      <c r="W6" s="110" t="s">
        <v>605</v>
      </c>
      <c r="X6" s="110" t="s">
        <v>779</v>
      </c>
      <c r="Y6" s="110" t="s">
        <v>705</v>
      </c>
      <c r="Z6" s="110" t="s">
        <v>780</v>
      </c>
      <c r="AA6" s="110" t="s">
        <v>781</v>
      </c>
      <c r="AB6" s="110" t="s">
        <v>782</v>
      </c>
      <c r="AC6" s="110" t="s">
        <v>783</v>
      </c>
      <c r="AD6" s="110" t="s">
        <v>784</v>
      </c>
      <c r="AE6" s="114" t="e">
        <f t="shared" ref="AE6:AE22" si="1">Q6/$P$5</f>
        <v>#REF!</v>
      </c>
      <c r="AF6" s="203">
        <v>85</v>
      </c>
      <c r="AG6" s="104"/>
    </row>
    <row r="7" spans="1:34" s="1" customFormat="1" ht="45">
      <c r="A7" s="201">
        <v>2</v>
      </c>
      <c r="B7" s="202" t="s">
        <v>1186</v>
      </c>
      <c r="C7" s="202" t="s">
        <v>1187</v>
      </c>
      <c r="D7" s="202" t="s">
        <v>1188</v>
      </c>
      <c r="E7" s="107">
        <v>37</v>
      </c>
      <c r="F7" s="107">
        <v>39.4</v>
      </c>
      <c r="G7" s="107"/>
      <c r="H7" s="107"/>
      <c r="I7" s="107"/>
      <c r="J7" s="107"/>
      <c r="K7" s="107"/>
      <c r="L7" s="107">
        <v>39</v>
      </c>
      <c r="M7" s="203">
        <v>6136817</v>
      </c>
      <c r="N7" s="203">
        <v>5216294.4400000004</v>
      </c>
      <c r="O7" s="109">
        <f t="shared" si="0"/>
        <v>38.466666666666669</v>
      </c>
      <c r="P7" s="110"/>
      <c r="Q7" s="111" t="e">
        <f>PRODUCT(O7,'małe gminy'!#REF!)</f>
        <v>#REF!</v>
      </c>
      <c r="R7" s="110"/>
      <c r="S7" s="110"/>
      <c r="T7" s="115" t="e">
        <f>#N/A</f>
        <v>#N/A</v>
      </c>
      <c r="U7" s="110" t="s">
        <v>571</v>
      </c>
      <c r="V7" s="110" t="s">
        <v>778</v>
      </c>
      <c r="W7" s="110" t="s">
        <v>605</v>
      </c>
      <c r="X7" s="110" t="s">
        <v>992</v>
      </c>
      <c r="Y7" s="110" t="s">
        <v>575</v>
      </c>
      <c r="Z7" s="110" t="s">
        <v>780</v>
      </c>
      <c r="AA7" s="110" t="s">
        <v>781</v>
      </c>
      <c r="AB7" s="110" t="s">
        <v>993</v>
      </c>
      <c r="AC7" s="110" t="s">
        <v>783</v>
      </c>
      <c r="AD7" s="110" t="s">
        <v>784</v>
      </c>
      <c r="AE7" s="114" t="e">
        <f t="shared" si="1"/>
        <v>#REF!</v>
      </c>
      <c r="AF7" s="203">
        <v>85</v>
      </c>
      <c r="AG7" s="104"/>
    </row>
    <row r="8" spans="1:34" s="1" customFormat="1" ht="45">
      <c r="A8" s="201">
        <v>3</v>
      </c>
      <c r="B8" s="202" t="s">
        <v>1189</v>
      </c>
      <c r="C8" s="202" t="s">
        <v>1190</v>
      </c>
      <c r="D8" s="202" t="s">
        <v>1191</v>
      </c>
      <c r="E8" s="107">
        <v>35.799999999999997</v>
      </c>
      <c r="F8" s="107">
        <v>40</v>
      </c>
      <c r="G8" s="107"/>
      <c r="H8" s="107"/>
      <c r="I8" s="107"/>
      <c r="J8" s="107"/>
      <c r="K8" s="107"/>
      <c r="L8" s="107">
        <v>37.799999999999997</v>
      </c>
      <c r="M8" s="203">
        <v>3425766.32</v>
      </c>
      <c r="N8" s="203">
        <v>2911901.37</v>
      </c>
      <c r="O8" s="109">
        <f t="shared" si="0"/>
        <v>37.866666666666667</v>
      </c>
      <c r="P8" s="110"/>
      <c r="Q8" s="111" t="e">
        <f>PRODUCT(O8,'małe gminy'!#REF!)</f>
        <v>#REF!</v>
      </c>
      <c r="R8" s="110"/>
      <c r="S8" s="110"/>
      <c r="T8" s="115" t="e">
        <f>#N/A</f>
        <v>#N/A</v>
      </c>
      <c r="U8" s="110" t="s">
        <v>571</v>
      </c>
      <c r="V8" s="110" t="s">
        <v>718</v>
      </c>
      <c r="W8" s="110" t="s">
        <v>605</v>
      </c>
      <c r="X8" s="110" t="s">
        <v>719</v>
      </c>
      <c r="Y8" s="110" t="s">
        <v>705</v>
      </c>
      <c r="Z8" s="110" t="s">
        <v>720</v>
      </c>
      <c r="AA8" s="110" t="s">
        <v>721</v>
      </c>
      <c r="AB8" s="110" t="s">
        <v>722</v>
      </c>
      <c r="AC8" s="110" t="s">
        <v>723</v>
      </c>
      <c r="AD8" s="110" t="s">
        <v>724</v>
      </c>
      <c r="AE8" s="114" t="e">
        <f t="shared" si="1"/>
        <v>#REF!</v>
      </c>
      <c r="AF8" s="203">
        <v>85</v>
      </c>
      <c r="AG8" s="104"/>
    </row>
    <row r="9" spans="1:34" s="1" customFormat="1" ht="85.5" customHeight="1">
      <c r="A9" s="201">
        <v>4</v>
      </c>
      <c r="B9" s="202" t="s">
        <v>1192</v>
      </c>
      <c r="C9" s="202" t="s">
        <v>1193</v>
      </c>
      <c r="D9" s="202" t="s">
        <v>1194</v>
      </c>
      <c r="E9" s="107">
        <v>39.6</v>
      </c>
      <c r="F9" s="107"/>
      <c r="G9" s="107"/>
      <c r="H9" s="107">
        <v>36</v>
      </c>
      <c r="I9" s="107"/>
      <c r="J9" s="107"/>
      <c r="K9" s="107"/>
      <c r="L9" s="107">
        <v>36.799999999999997</v>
      </c>
      <c r="M9" s="203">
        <v>1993200</v>
      </c>
      <c r="N9" s="203">
        <v>1693200</v>
      </c>
      <c r="O9" s="109">
        <f t="shared" si="0"/>
        <v>37.466666666666661</v>
      </c>
      <c r="P9" s="110"/>
      <c r="Q9" s="111" t="e">
        <f>PRODUCT(O9,'małe gminy'!#REF!)</f>
        <v>#REF!</v>
      </c>
      <c r="R9" s="110"/>
      <c r="S9" s="110"/>
      <c r="T9" s="115" t="e">
        <f>#N/A</f>
        <v>#N/A</v>
      </c>
      <c r="U9" s="110" t="s">
        <v>658</v>
      </c>
      <c r="V9" s="110" t="s">
        <v>1047</v>
      </c>
      <c r="W9" s="110" t="s">
        <v>1048</v>
      </c>
      <c r="X9" s="110" t="s">
        <v>1049</v>
      </c>
      <c r="Y9" s="110" t="s">
        <v>1050</v>
      </c>
      <c r="Z9" s="110" t="s">
        <v>1051</v>
      </c>
      <c r="AA9" s="110" t="s">
        <v>1052</v>
      </c>
      <c r="AB9" s="110">
        <v>324392230</v>
      </c>
      <c r="AC9" s="110">
        <v>324224124</v>
      </c>
      <c r="AD9" s="110" t="s">
        <v>1053</v>
      </c>
      <c r="AE9" s="114" t="e">
        <f t="shared" si="1"/>
        <v>#REF!</v>
      </c>
      <c r="AF9" s="203">
        <v>85</v>
      </c>
      <c r="AG9" s="104"/>
    </row>
    <row r="10" spans="1:34" s="1" customFormat="1" ht="75">
      <c r="A10" s="201">
        <v>5</v>
      </c>
      <c r="B10" s="202" t="s">
        <v>1182</v>
      </c>
      <c r="C10" s="202" t="s">
        <v>1195</v>
      </c>
      <c r="D10" s="202" t="s">
        <v>1196</v>
      </c>
      <c r="E10" s="107">
        <v>39.4</v>
      </c>
      <c r="F10" s="107">
        <v>35.799999999999997</v>
      </c>
      <c r="G10" s="107"/>
      <c r="H10" s="107"/>
      <c r="I10" s="107"/>
      <c r="J10" s="107"/>
      <c r="K10" s="107">
        <v>36.4</v>
      </c>
      <c r="L10" s="107"/>
      <c r="M10" s="203">
        <v>3955808.14</v>
      </c>
      <c r="N10" s="203">
        <v>3352729.35</v>
      </c>
      <c r="O10" s="109">
        <f t="shared" si="0"/>
        <v>37.199999999999996</v>
      </c>
      <c r="P10" s="110"/>
      <c r="Q10" s="111" t="e">
        <f>PRODUCT(O10,'małe gminy'!#REF!)</f>
        <v>#REF!</v>
      </c>
      <c r="R10" s="110"/>
      <c r="S10" s="110"/>
      <c r="T10" s="115" t="e">
        <f>#N/A</f>
        <v>#N/A</v>
      </c>
      <c r="U10" s="110" t="s">
        <v>571</v>
      </c>
      <c r="V10" s="110" t="s">
        <v>977</v>
      </c>
      <c r="W10" s="110" t="s">
        <v>1139</v>
      </c>
      <c r="X10" s="110" t="s">
        <v>978</v>
      </c>
      <c r="Y10" s="110" t="s">
        <v>979</v>
      </c>
      <c r="Z10" s="110" t="s">
        <v>980</v>
      </c>
      <c r="AA10" s="110" t="s">
        <v>683</v>
      </c>
      <c r="AB10" s="110" t="s">
        <v>981</v>
      </c>
      <c r="AC10" s="110" t="s">
        <v>982</v>
      </c>
      <c r="AD10" s="110" t="s">
        <v>983</v>
      </c>
      <c r="AE10" s="114" t="e">
        <f t="shared" si="1"/>
        <v>#REF!</v>
      </c>
      <c r="AF10" s="203">
        <v>85</v>
      </c>
      <c r="AG10" s="104"/>
    </row>
    <row r="11" spans="1:34" s="1" customFormat="1" ht="63" customHeight="1">
      <c r="A11" s="201">
        <v>6</v>
      </c>
      <c r="B11" s="202" t="s">
        <v>1197</v>
      </c>
      <c r="C11" s="202" t="s">
        <v>1198</v>
      </c>
      <c r="D11" s="202" t="s">
        <v>1199</v>
      </c>
      <c r="E11" s="107">
        <v>36.799999999999997</v>
      </c>
      <c r="F11" s="107">
        <v>38.200000000000003</v>
      </c>
      <c r="G11" s="107">
        <v>35.4</v>
      </c>
      <c r="H11" s="107"/>
      <c r="I11" s="107"/>
      <c r="J11" s="107"/>
      <c r="K11" s="107"/>
      <c r="L11" s="107"/>
      <c r="M11" s="203">
        <v>3999780</v>
      </c>
      <c r="N11" s="203">
        <v>3399813</v>
      </c>
      <c r="O11" s="109">
        <f t="shared" si="0"/>
        <v>36.800000000000004</v>
      </c>
      <c r="P11" s="110"/>
      <c r="Q11" s="111" t="e">
        <f>PRODUCT(O11,'małe gminy'!#REF!)</f>
        <v>#REF!</v>
      </c>
      <c r="R11" s="110"/>
      <c r="S11" s="110"/>
      <c r="T11" s="115" t="e">
        <f>#N/A</f>
        <v>#N/A</v>
      </c>
      <c r="U11" s="110" t="s">
        <v>571</v>
      </c>
      <c r="V11" s="110" t="s">
        <v>725</v>
      </c>
      <c r="W11" s="110" t="s">
        <v>605</v>
      </c>
      <c r="X11" s="110" t="s">
        <v>726</v>
      </c>
      <c r="Y11" s="110" t="s">
        <v>727</v>
      </c>
      <c r="Z11" s="110" t="s">
        <v>728</v>
      </c>
      <c r="AA11" s="110" t="s">
        <v>729</v>
      </c>
      <c r="AB11" s="110" t="s">
        <v>730</v>
      </c>
      <c r="AC11" s="110" t="s">
        <v>731</v>
      </c>
      <c r="AD11" s="110" t="s">
        <v>732</v>
      </c>
      <c r="AE11" s="114" t="e">
        <f t="shared" si="1"/>
        <v>#REF!</v>
      </c>
      <c r="AF11" s="203">
        <v>85</v>
      </c>
      <c r="AG11" s="104"/>
    </row>
    <row r="12" spans="1:34" s="1" customFormat="1" ht="59.25" customHeight="1">
      <c r="A12" s="201">
        <v>7</v>
      </c>
      <c r="B12" s="202" t="s">
        <v>1200</v>
      </c>
      <c r="C12" s="202" t="s">
        <v>1201</v>
      </c>
      <c r="D12" s="202" t="s">
        <v>0</v>
      </c>
      <c r="E12" s="107">
        <v>36.4</v>
      </c>
      <c r="F12" s="107">
        <v>38.200000000000003</v>
      </c>
      <c r="G12" s="107">
        <v>35.200000000000003</v>
      </c>
      <c r="H12" s="107"/>
      <c r="I12" s="107"/>
      <c r="J12" s="107"/>
      <c r="K12" s="107"/>
      <c r="L12" s="107"/>
      <c r="M12" s="203">
        <v>9052865.9299999997</v>
      </c>
      <c r="N12" s="203">
        <v>7355266.6900000004</v>
      </c>
      <c r="O12" s="109">
        <f t="shared" si="0"/>
        <v>36.6</v>
      </c>
      <c r="P12" s="110"/>
      <c r="Q12" s="111" t="e">
        <f>PRODUCT(O12,'małe gminy'!#REF!)</f>
        <v>#REF!</v>
      </c>
      <c r="R12" s="110"/>
      <c r="S12" s="110"/>
      <c r="T12" s="115" t="e">
        <f>#N/A</f>
        <v>#N/A</v>
      </c>
      <c r="U12" s="110" t="s">
        <v>571</v>
      </c>
      <c r="V12" s="110" t="s">
        <v>651</v>
      </c>
      <c r="W12" s="110" t="s">
        <v>605</v>
      </c>
      <c r="X12" s="110" t="s">
        <v>652</v>
      </c>
      <c r="Y12" s="110" t="s">
        <v>653</v>
      </c>
      <c r="Z12" s="110" t="s">
        <v>654</v>
      </c>
      <c r="AA12" s="110" t="s">
        <v>655</v>
      </c>
      <c r="AB12" s="110" t="s">
        <v>656</v>
      </c>
      <c r="AC12" s="110" t="s">
        <v>656</v>
      </c>
      <c r="AD12" s="110" t="s">
        <v>657</v>
      </c>
      <c r="AE12" s="114" t="e">
        <f t="shared" si="1"/>
        <v>#REF!</v>
      </c>
      <c r="AF12" s="203">
        <v>85</v>
      </c>
      <c r="AG12" s="104"/>
    </row>
    <row r="13" spans="1:34" s="1" customFormat="1" ht="75.75" customHeight="1">
      <c r="A13" s="201">
        <v>8</v>
      </c>
      <c r="B13" s="202" t="s">
        <v>1141</v>
      </c>
      <c r="C13" s="202" t="s">
        <v>1</v>
      </c>
      <c r="D13" s="202" t="s">
        <v>2</v>
      </c>
      <c r="E13" s="107">
        <v>35.200000000000003</v>
      </c>
      <c r="F13" s="107">
        <v>36.4</v>
      </c>
      <c r="G13" s="107"/>
      <c r="H13" s="107"/>
      <c r="I13" s="107"/>
      <c r="J13" s="107"/>
      <c r="K13" s="107"/>
      <c r="L13" s="107">
        <v>36</v>
      </c>
      <c r="M13" s="203">
        <v>2923858.91</v>
      </c>
      <c r="N13" s="203">
        <v>2485280.0699999998</v>
      </c>
      <c r="O13" s="109">
        <f t="shared" si="0"/>
        <v>35.866666666666667</v>
      </c>
      <c r="P13" s="110"/>
      <c r="Q13" s="111" t="e">
        <f>PRODUCT(O13,'małe gminy'!#REF!)</f>
        <v>#REF!</v>
      </c>
      <c r="R13" s="110"/>
      <c r="S13" s="110"/>
      <c r="T13" s="115" t="e">
        <f>#N/A</f>
        <v>#N/A</v>
      </c>
      <c r="U13" s="110" t="s">
        <v>571</v>
      </c>
      <c r="V13" s="110" t="s">
        <v>604</v>
      </c>
      <c r="W13" s="110" t="s">
        <v>605</v>
      </c>
      <c r="X13" s="110" t="s">
        <v>606</v>
      </c>
      <c r="Y13" s="110" t="s">
        <v>607</v>
      </c>
      <c r="Z13" s="110" t="s">
        <v>608</v>
      </c>
      <c r="AA13" s="110" t="s">
        <v>609</v>
      </c>
      <c r="AB13" s="110" t="s">
        <v>610</v>
      </c>
      <c r="AC13" s="110" t="s">
        <v>611</v>
      </c>
      <c r="AD13" s="110" t="s">
        <v>612</v>
      </c>
      <c r="AE13" s="114" t="e">
        <f t="shared" si="1"/>
        <v>#REF!</v>
      </c>
      <c r="AF13" s="203">
        <v>85</v>
      </c>
      <c r="AG13" s="104"/>
    </row>
    <row r="14" spans="1:34" s="1" customFormat="1" ht="89.25" customHeight="1">
      <c r="A14" s="201">
        <v>9</v>
      </c>
      <c r="B14" s="202" t="s">
        <v>1138</v>
      </c>
      <c r="C14" s="202" t="s">
        <v>3</v>
      </c>
      <c r="D14" s="202" t="s">
        <v>4</v>
      </c>
      <c r="E14" s="107">
        <v>37.4</v>
      </c>
      <c r="F14" s="107">
        <v>36.4</v>
      </c>
      <c r="G14" s="107"/>
      <c r="H14" s="107"/>
      <c r="I14" s="107"/>
      <c r="J14" s="107"/>
      <c r="K14" s="107">
        <v>33</v>
      </c>
      <c r="L14" s="107"/>
      <c r="M14" s="203">
        <v>6762483.2000000002</v>
      </c>
      <c r="N14" s="203">
        <v>5748110.7199999997</v>
      </c>
      <c r="O14" s="109">
        <f t="shared" si="0"/>
        <v>35.6</v>
      </c>
      <c r="P14" s="110"/>
      <c r="Q14" s="111" t="e">
        <f>PRODUCT(O14,'małe gminy'!#REF!)</f>
        <v>#REF!</v>
      </c>
      <c r="R14" s="110"/>
      <c r="S14" s="110"/>
      <c r="T14" s="115" t="e">
        <f>#N/A</f>
        <v>#N/A</v>
      </c>
      <c r="U14" s="110" t="s">
        <v>571</v>
      </c>
      <c r="V14" s="110" t="s">
        <v>671</v>
      </c>
      <c r="W14" s="110" t="s">
        <v>605</v>
      </c>
      <c r="X14" s="110" t="s">
        <v>672</v>
      </c>
      <c r="Y14" s="110" t="s">
        <v>673</v>
      </c>
      <c r="Z14" s="110" t="s">
        <v>674</v>
      </c>
      <c r="AA14" s="110" t="s">
        <v>675</v>
      </c>
      <c r="AB14" s="110" t="s">
        <v>676</v>
      </c>
      <c r="AC14" s="110" t="s">
        <v>677</v>
      </c>
      <c r="AD14" s="110" t="s">
        <v>678</v>
      </c>
      <c r="AE14" s="114" t="e">
        <f t="shared" si="1"/>
        <v>#REF!</v>
      </c>
      <c r="AF14" s="203">
        <v>85</v>
      </c>
      <c r="AG14" s="104"/>
    </row>
    <row r="15" spans="1:34" s="1" customFormat="1" ht="79.5" customHeight="1">
      <c r="A15" s="201">
        <v>10</v>
      </c>
      <c r="B15" s="202" t="s">
        <v>1134</v>
      </c>
      <c r="C15" s="202" t="s">
        <v>5</v>
      </c>
      <c r="D15" s="202" t="s">
        <v>6</v>
      </c>
      <c r="E15" s="107">
        <v>35.6</v>
      </c>
      <c r="F15" s="107">
        <v>38.799999999999997</v>
      </c>
      <c r="G15" s="107"/>
      <c r="H15" s="107"/>
      <c r="I15" s="107"/>
      <c r="J15" s="107"/>
      <c r="K15" s="107">
        <v>32</v>
      </c>
      <c r="L15" s="107"/>
      <c r="M15" s="203">
        <v>3099995.14</v>
      </c>
      <c r="N15" s="203">
        <v>2634995.86</v>
      </c>
      <c r="O15" s="109">
        <f t="shared" si="0"/>
        <v>35.466666666666669</v>
      </c>
      <c r="P15" s="110"/>
      <c r="Q15" s="111" t="e">
        <f>PRODUCT(O15,'małe gminy'!#REF!)</f>
        <v>#REF!</v>
      </c>
      <c r="R15" s="110"/>
      <c r="S15" s="110"/>
      <c r="T15" s="115" t="e">
        <f>#N/A</f>
        <v>#N/A</v>
      </c>
      <c r="U15" s="110" t="s">
        <v>571</v>
      </c>
      <c r="V15" s="110" t="s">
        <v>711</v>
      </c>
      <c r="W15" s="110" t="s">
        <v>605</v>
      </c>
      <c r="X15" s="110" t="s">
        <v>712</v>
      </c>
      <c r="Y15" s="110" t="s">
        <v>1143</v>
      </c>
      <c r="Z15" s="110" t="s">
        <v>713</v>
      </c>
      <c r="AA15" s="110" t="s">
        <v>714</v>
      </c>
      <c r="AB15" s="110" t="s">
        <v>715</v>
      </c>
      <c r="AC15" s="110" t="s">
        <v>716</v>
      </c>
      <c r="AD15" s="110" t="s">
        <v>717</v>
      </c>
      <c r="AE15" s="114" t="e">
        <f t="shared" si="1"/>
        <v>#REF!</v>
      </c>
      <c r="AF15" s="203">
        <v>85</v>
      </c>
      <c r="AG15" s="104"/>
    </row>
    <row r="16" spans="1:34" s="1" customFormat="1" ht="66" customHeight="1">
      <c r="A16" s="201">
        <v>11</v>
      </c>
      <c r="B16" s="202" t="s">
        <v>1192</v>
      </c>
      <c r="C16" s="202" t="s">
        <v>7</v>
      </c>
      <c r="D16" s="202" t="s">
        <v>8</v>
      </c>
      <c r="E16" s="107">
        <v>34.6</v>
      </c>
      <c r="F16" s="107">
        <v>38.799999999999997</v>
      </c>
      <c r="G16" s="107"/>
      <c r="H16" s="107"/>
      <c r="I16" s="107"/>
      <c r="J16" s="107"/>
      <c r="K16" s="107">
        <v>32.200000000000003</v>
      </c>
      <c r="L16" s="107"/>
      <c r="M16" s="203">
        <v>1199348.6100000001</v>
      </c>
      <c r="N16" s="203">
        <v>1019446.31</v>
      </c>
      <c r="O16" s="109">
        <f t="shared" si="0"/>
        <v>35.200000000000003</v>
      </c>
      <c r="P16" s="110"/>
      <c r="Q16" s="111" t="e">
        <f>PRODUCT(O16,'małe gminy'!#REF!)</f>
        <v>#REF!</v>
      </c>
      <c r="R16" s="110"/>
      <c r="S16" s="110"/>
      <c r="T16" s="115" t="e">
        <f>#N/A</f>
        <v>#N/A</v>
      </c>
      <c r="U16" s="110" t="s">
        <v>571</v>
      </c>
      <c r="V16" s="110" t="s">
        <v>977</v>
      </c>
      <c r="W16" s="110" t="s">
        <v>1139</v>
      </c>
      <c r="X16" s="110" t="s">
        <v>978</v>
      </c>
      <c r="Y16" s="110" t="s">
        <v>979</v>
      </c>
      <c r="Z16" s="110" t="s">
        <v>980</v>
      </c>
      <c r="AA16" s="110" t="s">
        <v>683</v>
      </c>
      <c r="AB16" s="110" t="s">
        <v>981</v>
      </c>
      <c r="AC16" s="110" t="s">
        <v>982</v>
      </c>
      <c r="AD16" s="110" t="s">
        <v>983</v>
      </c>
      <c r="AE16" s="114" t="e">
        <f t="shared" si="1"/>
        <v>#REF!</v>
      </c>
      <c r="AF16" s="203">
        <v>85</v>
      </c>
      <c r="AG16" s="104"/>
    </row>
    <row r="17" spans="1:45" s="1" customFormat="1" ht="79.5" customHeight="1">
      <c r="A17" s="201">
        <v>12</v>
      </c>
      <c r="B17" s="202" t="s">
        <v>9</v>
      </c>
      <c r="C17" s="202" t="s">
        <v>10</v>
      </c>
      <c r="D17" s="202" t="s">
        <v>11</v>
      </c>
      <c r="E17" s="107">
        <v>34.6</v>
      </c>
      <c r="F17" s="107">
        <v>35.6</v>
      </c>
      <c r="G17" s="107"/>
      <c r="H17" s="107"/>
      <c r="I17" s="107">
        <v>33.6</v>
      </c>
      <c r="J17" s="107"/>
      <c r="K17" s="107"/>
      <c r="L17" s="107"/>
      <c r="M17" s="203">
        <v>3733846.6</v>
      </c>
      <c r="N17" s="203">
        <v>3173769.61</v>
      </c>
      <c r="O17" s="109">
        <f t="shared" si="0"/>
        <v>34.6</v>
      </c>
      <c r="P17" s="110"/>
      <c r="Q17" s="111" t="e">
        <f>PRODUCT(O17,'małe gminy'!#REF!)</f>
        <v>#REF!</v>
      </c>
      <c r="R17" s="110"/>
      <c r="S17" s="110"/>
      <c r="T17" s="115" t="e">
        <f>#N/A</f>
        <v>#N/A</v>
      </c>
      <c r="U17" s="110" t="s">
        <v>571</v>
      </c>
      <c r="V17" s="110" t="s">
        <v>1017</v>
      </c>
      <c r="W17" s="110" t="s">
        <v>1018</v>
      </c>
      <c r="X17" s="110" t="s">
        <v>1019</v>
      </c>
      <c r="Y17" s="110" t="s">
        <v>1020</v>
      </c>
      <c r="Z17" s="110" t="s">
        <v>1021</v>
      </c>
      <c r="AA17" s="110" t="s">
        <v>752</v>
      </c>
      <c r="AB17" s="110" t="s">
        <v>1022</v>
      </c>
      <c r="AC17" s="110" t="s">
        <v>1023</v>
      </c>
      <c r="AD17" s="110" t="s">
        <v>1024</v>
      </c>
      <c r="AE17" s="114" t="e">
        <f t="shared" si="1"/>
        <v>#REF!</v>
      </c>
      <c r="AF17" s="203">
        <v>85</v>
      </c>
      <c r="AG17" s="104"/>
    </row>
    <row r="18" spans="1:45" s="1" customFormat="1" ht="96" customHeight="1">
      <c r="A18" s="201">
        <v>13</v>
      </c>
      <c r="B18" s="202" t="s">
        <v>12</v>
      </c>
      <c r="C18" s="202" t="s">
        <v>13</v>
      </c>
      <c r="D18" s="202" t="s">
        <v>14</v>
      </c>
      <c r="E18" s="107">
        <v>32.6</v>
      </c>
      <c r="F18" s="107">
        <v>32.799999999999997</v>
      </c>
      <c r="G18" s="107"/>
      <c r="H18" s="107"/>
      <c r="I18" s="107"/>
      <c r="J18" s="107"/>
      <c r="K18" s="107">
        <v>34.799999999999997</v>
      </c>
      <c r="L18" s="107"/>
      <c r="M18" s="203">
        <v>824421.15</v>
      </c>
      <c r="N18" s="203">
        <v>700757.97</v>
      </c>
      <c r="O18" s="109">
        <f t="shared" si="0"/>
        <v>33.4</v>
      </c>
      <c r="P18" s="110"/>
      <c r="Q18" s="111" t="e">
        <f>PRODUCT(O18,'małe gminy'!#REF!)</f>
        <v>#REF!</v>
      </c>
      <c r="R18" s="110"/>
      <c r="S18" s="110"/>
      <c r="T18" s="115" t="e">
        <f>#N/A</f>
        <v>#N/A</v>
      </c>
      <c r="U18" s="110" t="s">
        <v>571</v>
      </c>
      <c r="V18" s="110" t="s">
        <v>671</v>
      </c>
      <c r="W18" s="110" t="s">
        <v>605</v>
      </c>
      <c r="X18" s="110" t="s">
        <v>672</v>
      </c>
      <c r="Y18" s="110" t="s">
        <v>673</v>
      </c>
      <c r="Z18" s="110" t="s">
        <v>674</v>
      </c>
      <c r="AA18" s="110" t="s">
        <v>675</v>
      </c>
      <c r="AB18" s="110" t="s">
        <v>676</v>
      </c>
      <c r="AC18" s="110" t="s">
        <v>677</v>
      </c>
      <c r="AD18" s="110" t="s">
        <v>678</v>
      </c>
      <c r="AE18" s="114" t="e">
        <f t="shared" si="1"/>
        <v>#REF!</v>
      </c>
      <c r="AF18" s="203">
        <v>85</v>
      </c>
      <c r="AG18" s="104"/>
    </row>
    <row r="19" spans="1:45" s="1" customFormat="1" ht="61.5" customHeight="1">
      <c r="A19" s="201">
        <v>14</v>
      </c>
      <c r="B19" s="202" t="s">
        <v>15</v>
      </c>
      <c r="C19" s="202" t="s">
        <v>16</v>
      </c>
      <c r="D19" s="202" t="s">
        <v>17</v>
      </c>
      <c r="E19" s="107"/>
      <c r="F19" s="107"/>
      <c r="G19" s="107"/>
      <c r="H19" s="107"/>
      <c r="I19" s="107"/>
      <c r="J19" s="107"/>
      <c r="K19" s="107"/>
      <c r="L19" s="107"/>
      <c r="M19" s="203">
        <v>3580668.97</v>
      </c>
      <c r="N19" s="203">
        <v>3043568.62</v>
      </c>
      <c r="O19" s="109"/>
      <c r="P19" s="110"/>
      <c r="Q19" s="111"/>
      <c r="R19" s="110"/>
      <c r="S19" s="110"/>
      <c r="T19" s="115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4"/>
      <c r="AF19" s="203">
        <v>85</v>
      </c>
      <c r="AG19" s="104"/>
    </row>
    <row r="20" spans="1:45" s="1" customFormat="1" ht="72" customHeight="1">
      <c r="A20" s="201">
        <v>15</v>
      </c>
      <c r="B20" s="202" t="s">
        <v>18</v>
      </c>
      <c r="C20" s="202" t="s">
        <v>19</v>
      </c>
      <c r="D20" s="202" t="s">
        <v>20</v>
      </c>
      <c r="E20" s="107"/>
      <c r="F20" s="107"/>
      <c r="G20" s="107"/>
      <c r="H20" s="107"/>
      <c r="I20" s="107"/>
      <c r="J20" s="107"/>
      <c r="K20" s="107"/>
      <c r="L20" s="107"/>
      <c r="M20" s="203">
        <v>2194965.67</v>
      </c>
      <c r="N20" s="203">
        <v>1865720.81</v>
      </c>
      <c r="O20" s="109"/>
      <c r="P20" s="110"/>
      <c r="Q20" s="111"/>
      <c r="R20" s="110"/>
      <c r="S20" s="110"/>
      <c r="T20" s="115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4"/>
      <c r="AF20" s="203">
        <v>85</v>
      </c>
      <c r="AG20" s="104"/>
    </row>
    <row r="21" spans="1:45" s="1" customFormat="1" ht="59.25" customHeight="1">
      <c r="A21" s="201">
        <v>16</v>
      </c>
      <c r="B21" s="202" t="s">
        <v>559</v>
      </c>
      <c r="C21" s="202" t="s">
        <v>21</v>
      </c>
      <c r="D21" s="202" t="s">
        <v>22</v>
      </c>
      <c r="E21" s="107"/>
      <c r="F21" s="107"/>
      <c r="G21" s="107"/>
      <c r="H21" s="107"/>
      <c r="I21" s="107"/>
      <c r="J21" s="107"/>
      <c r="K21" s="107"/>
      <c r="L21" s="107"/>
      <c r="M21" s="203">
        <v>3541508.72</v>
      </c>
      <c r="N21" s="203">
        <v>3010282.41</v>
      </c>
      <c r="O21" s="109"/>
      <c r="P21" s="110"/>
      <c r="Q21" s="111"/>
      <c r="R21" s="110"/>
      <c r="S21" s="110"/>
      <c r="T21" s="115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4"/>
      <c r="AF21" s="203">
        <v>85</v>
      </c>
      <c r="AG21" s="104"/>
    </row>
    <row r="22" spans="1:45" s="72" customFormat="1" ht="75">
      <c r="A22" s="207">
        <v>17</v>
      </c>
      <c r="B22" s="208" t="s">
        <v>1145</v>
      </c>
      <c r="C22" s="208" t="s">
        <v>23</v>
      </c>
      <c r="D22" s="208" t="s">
        <v>24</v>
      </c>
      <c r="E22" s="306">
        <v>33.6</v>
      </c>
      <c r="F22" s="306">
        <v>33</v>
      </c>
      <c r="G22" s="306"/>
      <c r="H22" s="306"/>
      <c r="I22" s="306"/>
      <c r="J22" s="306"/>
      <c r="K22" s="306"/>
      <c r="L22" s="306">
        <v>32.6</v>
      </c>
      <c r="M22" s="209">
        <v>5338738.21</v>
      </c>
      <c r="N22" s="209">
        <v>4537927.47</v>
      </c>
      <c r="O22" s="307">
        <f t="shared" si="0"/>
        <v>33.066666666666663</v>
      </c>
      <c r="P22" s="308"/>
      <c r="Q22" s="309" t="e">
        <f>PRODUCT(O22,'małe gminy'!#REF!)</f>
        <v>#REF!</v>
      </c>
      <c r="R22" s="308"/>
      <c r="S22" s="308"/>
      <c r="T22" s="310" t="e">
        <f>#N/A</f>
        <v>#N/A</v>
      </c>
      <c r="U22" s="308" t="s">
        <v>571</v>
      </c>
      <c r="V22" s="308" t="s">
        <v>754</v>
      </c>
      <c r="W22" s="308" t="s">
        <v>636</v>
      </c>
      <c r="X22" s="308" t="s">
        <v>755</v>
      </c>
      <c r="Y22" s="308" t="s">
        <v>756</v>
      </c>
      <c r="Z22" s="308" t="s">
        <v>757</v>
      </c>
      <c r="AA22" s="308" t="s">
        <v>609</v>
      </c>
      <c r="AB22" s="308" t="s">
        <v>758</v>
      </c>
      <c r="AC22" s="308" t="s">
        <v>759</v>
      </c>
      <c r="AD22" s="308" t="s">
        <v>761</v>
      </c>
      <c r="AE22" s="311" t="e">
        <f t="shared" si="1"/>
        <v>#REF!</v>
      </c>
      <c r="AF22" s="211" t="s">
        <v>552</v>
      </c>
      <c r="AG22" s="116"/>
      <c r="AH22" s="71"/>
    </row>
    <row r="23" spans="1:45" ht="63" customHeight="1">
      <c r="A23" s="207">
        <v>18</v>
      </c>
      <c r="B23" s="208" t="s">
        <v>561</v>
      </c>
      <c r="C23" s="208" t="s">
        <v>35</v>
      </c>
      <c r="D23" s="208" t="s">
        <v>36</v>
      </c>
      <c r="E23" s="125"/>
      <c r="F23" s="125"/>
      <c r="G23" s="125"/>
      <c r="H23" s="125"/>
      <c r="I23" s="125"/>
      <c r="J23" s="125"/>
      <c r="K23" s="125"/>
      <c r="L23" s="125"/>
      <c r="M23" s="209">
        <v>9676547</v>
      </c>
      <c r="N23" s="210">
        <v>5289200.59</v>
      </c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211" t="s">
        <v>555</v>
      </c>
      <c r="AG23" s="126"/>
      <c r="AH23" s="101"/>
    </row>
    <row r="24" spans="1:45" s="72" customFormat="1" ht="15">
      <c r="A24" s="389" t="s">
        <v>1123</v>
      </c>
      <c r="B24" s="389"/>
      <c r="C24" s="389"/>
      <c r="D24" s="389"/>
      <c r="E24" s="107"/>
      <c r="F24" s="107"/>
      <c r="G24" s="107"/>
      <c r="H24" s="107"/>
      <c r="I24" s="107"/>
      <c r="J24" s="107"/>
      <c r="K24" s="107"/>
      <c r="L24" s="107"/>
      <c r="M24" s="312">
        <f>SUM(M6:M23)</f>
        <v>74696799.569999993</v>
      </c>
      <c r="N24" s="312">
        <f>SUM(N6:N23)</f>
        <v>60206018.290000007</v>
      </c>
      <c r="O24" s="313"/>
      <c r="P24" s="107"/>
      <c r="Q24" s="314"/>
      <c r="R24" s="107"/>
      <c r="S24" s="107"/>
      <c r="T24" s="315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316"/>
      <c r="AF24" s="317"/>
      <c r="AG24" s="116"/>
      <c r="AH24" s="71"/>
    </row>
    <row r="25" spans="1:45" s="72" customFormat="1" ht="61.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16"/>
      <c r="AH25" s="71"/>
    </row>
    <row r="26" spans="1:45"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</row>
    <row r="27" spans="1:45"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</row>
    <row r="28" spans="1:45"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</row>
    <row r="29" spans="1:45"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</row>
    <row r="31" spans="1:45"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</row>
    <row r="32" spans="1:45"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33:45"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33:45"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33:45"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</row>
    <row r="36" spans="33:45"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</row>
    <row r="37" spans="33:45"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</row>
    <row r="38" spans="33:45"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33:45"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</row>
    <row r="40" spans="33:45"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</sheetData>
  <mergeCells count="5">
    <mergeCell ref="A24:D24"/>
    <mergeCell ref="A1:AF1"/>
    <mergeCell ref="A2:AF2"/>
    <mergeCell ref="A3:N3"/>
    <mergeCell ref="A4:T4"/>
  </mergeCells>
  <phoneticPr fontId="0" type="noConversion"/>
  <hyperlinks>
    <hyperlink ref="AD13" r:id="rId1" display="mailto:rozwoj@um.raciborz.pl"/>
    <hyperlink ref="AD12" r:id="rId2" display="mailto:mzd@mzd.czest.pl"/>
    <hyperlink ref="AD14" r:id="rId3"/>
    <hyperlink ref="AD18" r:id="rId4"/>
    <hyperlink ref="AD15" r:id="rId5" display="mailto:bozena.nowak@umtychy.pl"/>
    <hyperlink ref="AD8" r:id="rId6" display="mailto:fundusze@piekary.pl"/>
    <hyperlink ref="AD11" r:id="rId7" display="mailto:mzarzycka@um.jastrzebie.pl"/>
    <hyperlink ref="AD22" r:id="rId8"/>
    <hyperlink ref="AD10" r:id="rId9"/>
    <hyperlink ref="AD16" r:id="rId10"/>
    <hyperlink ref="AD6" r:id="rId11" display="mailto:wim.przygot@um.sosnowiec.pl"/>
    <hyperlink ref="AD7" r:id="rId12" display="mailto:wim.przygot@um.sosnowiec.pl"/>
    <hyperlink ref="AD17" r:id="rId13"/>
    <hyperlink ref="AD9" r:id="rId14"/>
  </hyperlinks>
  <pageMargins left="0.78740157480314965" right="0.23622047244094491" top="0.74803149606299213" bottom="0.74803149606299213" header="0.31496062992125984" footer="0.31496062992125984"/>
  <pageSetup paperSize="9" scale="8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86"/>
  <sheetViews>
    <sheetView topLeftCell="B132" workbookViewId="0">
      <selection activeCell="AK136" sqref="B5:AK136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34.125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7.2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ht="14.25" customHeight="1">
      <c r="B1" s="390" t="s">
        <v>546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</row>
    <row r="2" spans="1:39" ht="45" customHeight="1">
      <c r="B2" s="391" t="s">
        <v>557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</row>
    <row r="3" spans="1:39" ht="127.5" customHeight="1">
      <c r="B3" s="392" t="s">
        <v>545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</row>
    <row r="4" spans="1:39" s="151" customFormat="1" ht="39" customHeight="1">
      <c r="A4" s="229"/>
      <c r="B4" s="230"/>
      <c r="C4" s="230"/>
      <c r="D4" s="230"/>
      <c r="E4" s="230"/>
      <c r="F4" s="231"/>
      <c r="G4" s="231"/>
      <c r="H4" s="231"/>
      <c r="I4" s="231"/>
      <c r="J4" s="231"/>
      <c r="K4" s="231"/>
      <c r="L4" s="231"/>
      <c r="M4" s="231"/>
      <c r="N4" s="232"/>
      <c r="O4" s="232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3"/>
      <c r="AK4" s="234"/>
    </row>
    <row r="5" spans="1:39" ht="42.75" customHeight="1">
      <c r="A5" s="235"/>
      <c r="B5" s="241" t="s">
        <v>557</v>
      </c>
      <c r="C5" s="237"/>
      <c r="D5" s="237"/>
      <c r="E5" s="236"/>
      <c r="F5" s="231"/>
      <c r="G5" s="231"/>
      <c r="H5" s="231"/>
      <c r="I5" s="231"/>
      <c r="J5" s="231"/>
      <c r="K5" s="231"/>
      <c r="L5" s="231"/>
      <c r="M5" s="231"/>
      <c r="N5" s="232"/>
      <c r="O5" s="232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3"/>
      <c r="AK5" s="234"/>
    </row>
    <row r="6" spans="1:39" ht="85.5">
      <c r="A6" s="238" t="s">
        <v>558</v>
      </c>
      <c r="B6" s="200" t="s">
        <v>491</v>
      </c>
      <c r="C6" s="200" t="s">
        <v>1116</v>
      </c>
      <c r="D6" s="200" t="s">
        <v>1118</v>
      </c>
      <c r="E6" s="200" t="s">
        <v>1117</v>
      </c>
      <c r="F6" s="200" t="s">
        <v>565</v>
      </c>
      <c r="G6" s="200" t="s">
        <v>566</v>
      </c>
      <c r="H6" s="200" t="s">
        <v>569</v>
      </c>
      <c r="I6" s="200" t="s">
        <v>1113</v>
      </c>
      <c r="J6" s="200" t="s">
        <v>1114</v>
      </c>
      <c r="K6" s="200" t="s">
        <v>1115</v>
      </c>
      <c r="L6" s="200" t="s">
        <v>570</v>
      </c>
      <c r="M6" s="200" t="s">
        <v>567</v>
      </c>
      <c r="N6" s="200" t="s">
        <v>1120</v>
      </c>
      <c r="O6" s="200" t="s">
        <v>1119</v>
      </c>
      <c r="P6" s="200" t="s">
        <v>1121</v>
      </c>
      <c r="Q6" s="200">
        <v>40</v>
      </c>
      <c r="R6" s="200" t="s">
        <v>568</v>
      </c>
      <c r="S6" s="200">
        <v>100</v>
      </c>
      <c r="T6" s="200"/>
      <c r="U6" s="200" t="s">
        <v>1122</v>
      </c>
      <c r="V6" s="200" t="s">
        <v>883</v>
      </c>
      <c r="W6" s="200" t="s">
        <v>884</v>
      </c>
      <c r="X6" s="200" t="s">
        <v>885</v>
      </c>
      <c r="Y6" s="200" t="s">
        <v>886</v>
      </c>
      <c r="Z6" s="200" t="s">
        <v>885</v>
      </c>
      <c r="AA6" s="200" t="s">
        <v>887</v>
      </c>
      <c r="AB6" s="200" t="s">
        <v>888</v>
      </c>
      <c r="AC6" s="200" t="s">
        <v>889</v>
      </c>
      <c r="AD6" s="200" t="s">
        <v>890</v>
      </c>
      <c r="AE6" s="200" t="s">
        <v>891</v>
      </c>
      <c r="AF6" s="200"/>
      <c r="AG6" s="200"/>
      <c r="AH6" s="200" t="s">
        <v>1122</v>
      </c>
      <c r="AI6" s="200" t="s">
        <v>1125</v>
      </c>
      <c r="AJ6" s="200"/>
      <c r="AK6" s="200" t="s">
        <v>1131</v>
      </c>
    </row>
    <row r="7" spans="1:39" ht="90">
      <c r="A7" s="239">
        <v>1</v>
      </c>
      <c r="B7" s="219">
        <v>1</v>
      </c>
      <c r="C7" s="243" t="s">
        <v>164</v>
      </c>
      <c r="D7" s="243" t="s">
        <v>165</v>
      </c>
      <c r="E7" s="243" t="s">
        <v>166</v>
      </c>
      <c r="F7" s="275">
        <v>29.6</v>
      </c>
      <c r="G7" s="275"/>
      <c r="H7" s="275"/>
      <c r="I7" s="275">
        <v>34</v>
      </c>
      <c r="J7" s="275"/>
      <c r="K7" s="275"/>
      <c r="L7" s="275"/>
      <c r="M7" s="275">
        <v>38.200000000000003</v>
      </c>
      <c r="N7" s="203">
        <v>8326108.04</v>
      </c>
      <c r="O7" s="203">
        <v>7077191.8300000001</v>
      </c>
      <c r="P7" s="276">
        <f t="shared" ref="P7:P52" si="0">AVERAGE(F7:M7)</f>
        <v>33.933333333333337</v>
      </c>
      <c r="Q7" s="162"/>
      <c r="R7" s="277" t="e">
        <f>PRODUCT(P7,#REF!)</f>
        <v>#REF!</v>
      </c>
      <c r="S7" s="162"/>
      <c r="T7" s="162"/>
      <c r="U7" s="161" t="e">
        <f>#N/A</f>
        <v>#N/A</v>
      </c>
      <c r="V7" s="162" t="s">
        <v>571</v>
      </c>
      <c r="W7" s="162" t="s">
        <v>927</v>
      </c>
      <c r="X7" s="162" t="s">
        <v>636</v>
      </c>
      <c r="Y7" s="162" t="s">
        <v>928</v>
      </c>
      <c r="Z7" s="162" t="s">
        <v>929</v>
      </c>
      <c r="AA7" s="162" t="s">
        <v>930</v>
      </c>
      <c r="AB7" s="162" t="s">
        <v>931</v>
      </c>
      <c r="AC7" s="162">
        <v>323248107</v>
      </c>
      <c r="AD7" s="162">
        <v>323248189</v>
      </c>
      <c r="AE7" s="162" t="s">
        <v>932</v>
      </c>
      <c r="AF7" s="278"/>
      <c r="AG7" s="278"/>
      <c r="AH7" s="279" t="e">
        <f>R7/#REF!</f>
        <v>#REF!</v>
      </c>
      <c r="AI7" s="280" t="e">
        <f>#REF!+O7</f>
        <v>#REF!</v>
      </c>
      <c r="AJ7" s="265"/>
      <c r="AK7" s="203">
        <v>85</v>
      </c>
    </row>
    <row r="8" spans="1:39" ht="90">
      <c r="A8" s="189">
        <v>2</v>
      </c>
      <c r="B8" s="219">
        <v>2</v>
      </c>
      <c r="C8" s="243" t="s">
        <v>167</v>
      </c>
      <c r="D8" s="243" t="s">
        <v>168</v>
      </c>
      <c r="E8" s="243" t="s">
        <v>169</v>
      </c>
      <c r="F8" s="275">
        <v>34.4</v>
      </c>
      <c r="G8" s="275">
        <v>34.200000000000003</v>
      </c>
      <c r="H8" s="275"/>
      <c r="I8" s="275"/>
      <c r="J8" s="275"/>
      <c r="K8" s="275"/>
      <c r="L8" s="275"/>
      <c r="M8" s="275">
        <v>33.200000000000003</v>
      </c>
      <c r="N8" s="203">
        <v>13654702.6</v>
      </c>
      <c r="O8" s="203">
        <v>6991207.7300000004</v>
      </c>
      <c r="P8" s="276">
        <f t="shared" si="0"/>
        <v>33.93333333333333</v>
      </c>
      <c r="Q8" s="162"/>
      <c r="R8" s="277" t="e">
        <f>PRODUCT(P8,#REF!)</f>
        <v>#REF!</v>
      </c>
      <c r="S8" s="162"/>
      <c r="T8" s="162"/>
      <c r="U8" s="161" t="e">
        <f>#N/A</f>
        <v>#N/A</v>
      </c>
      <c r="V8" s="162" t="s">
        <v>571</v>
      </c>
      <c r="W8" s="162" t="s">
        <v>1040</v>
      </c>
      <c r="X8" s="162" t="s">
        <v>848</v>
      </c>
      <c r="Y8" s="162" t="s">
        <v>1041</v>
      </c>
      <c r="Z8" s="162" t="s">
        <v>1042</v>
      </c>
      <c r="AA8" s="162" t="s">
        <v>1043</v>
      </c>
      <c r="AB8" s="162" t="s">
        <v>1044</v>
      </c>
      <c r="AC8" s="162" t="s">
        <v>1045</v>
      </c>
      <c r="AD8" s="162" t="s">
        <v>1045</v>
      </c>
      <c r="AE8" s="162" t="s">
        <v>1046</v>
      </c>
      <c r="AF8" s="278"/>
      <c r="AG8" s="278"/>
      <c r="AH8" s="279" t="e">
        <f>R8/#REF!</f>
        <v>#REF!</v>
      </c>
      <c r="AI8" s="280" t="e">
        <f t="shared" ref="AI8:AI54" si="1">AI7+O8</f>
        <v>#REF!</v>
      </c>
      <c r="AJ8" s="265"/>
      <c r="AK8" s="203">
        <v>51.2</v>
      </c>
    </row>
    <row r="9" spans="1:39" ht="67.5" customHeight="1">
      <c r="A9" s="189">
        <v>4</v>
      </c>
      <c r="B9" s="219">
        <v>3</v>
      </c>
      <c r="C9" s="243" t="s">
        <v>1154</v>
      </c>
      <c r="D9" s="243" t="s">
        <v>172</v>
      </c>
      <c r="E9" s="243" t="s">
        <v>173</v>
      </c>
      <c r="F9" s="275">
        <v>31.2</v>
      </c>
      <c r="G9" s="275">
        <v>38.200000000000003</v>
      </c>
      <c r="H9" s="275"/>
      <c r="I9" s="275">
        <v>31.2</v>
      </c>
      <c r="J9" s="275"/>
      <c r="K9" s="275"/>
      <c r="L9" s="275"/>
      <c r="M9" s="275"/>
      <c r="N9" s="203">
        <v>9930342.3900000006</v>
      </c>
      <c r="O9" s="203">
        <v>5958205.4299999997</v>
      </c>
      <c r="P9" s="276">
        <f t="shared" si="0"/>
        <v>33.533333333333339</v>
      </c>
      <c r="Q9" s="162"/>
      <c r="R9" s="277" t="e">
        <f>PRODUCT(P9,#REF!)</f>
        <v>#REF!</v>
      </c>
      <c r="S9" s="162"/>
      <c r="T9" s="162"/>
      <c r="U9" s="161" t="e">
        <f>#N/A</f>
        <v>#N/A</v>
      </c>
      <c r="V9" s="162" t="s">
        <v>571</v>
      </c>
      <c r="W9" s="162" t="s">
        <v>913</v>
      </c>
      <c r="X9" s="162" t="s">
        <v>636</v>
      </c>
      <c r="Y9" s="162" t="s">
        <v>914</v>
      </c>
      <c r="Z9" s="162" t="s">
        <v>915</v>
      </c>
      <c r="AA9" s="162" t="s">
        <v>916</v>
      </c>
      <c r="AB9" s="162" t="s">
        <v>917</v>
      </c>
      <c r="AC9" s="162" t="s">
        <v>918</v>
      </c>
      <c r="AD9" s="162" t="s">
        <v>919</v>
      </c>
      <c r="AE9" s="162" t="s">
        <v>920</v>
      </c>
      <c r="AF9" s="278"/>
      <c r="AG9" s="278"/>
      <c r="AH9" s="279" t="e">
        <f>R9/#REF!</f>
        <v>#REF!</v>
      </c>
      <c r="AI9" s="280" t="e">
        <f>#REF!+O9</f>
        <v>#REF!</v>
      </c>
      <c r="AJ9" s="265"/>
      <c r="AK9" s="203">
        <v>60</v>
      </c>
    </row>
    <row r="10" spans="1:39" ht="66" customHeight="1">
      <c r="A10" s="189">
        <v>5</v>
      </c>
      <c r="B10" s="219">
        <v>4</v>
      </c>
      <c r="C10" s="243" t="s">
        <v>174</v>
      </c>
      <c r="D10" s="243" t="s">
        <v>175</v>
      </c>
      <c r="E10" s="243" t="s">
        <v>176</v>
      </c>
      <c r="F10" s="275">
        <v>33</v>
      </c>
      <c r="G10" s="275">
        <v>32.6</v>
      </c>
      <c r="H10" s="275"/>
      <c r="I10" s="275"/>
      <c r="J10" s="275"/>
      <c r="K10" s="275"/>
      <c r="L10" s="275"/>
      <c r="M10" s="275">
        <v>35</v>
      </c>
      <c r="N10" s="203">
        <v>5728478.5199999996</v>
      </c>
      <c r="O10" s="203">
        <v>3494944.74</v>
      </c>
      <c r="P10" s="276">
        <f t="shared" si="0"/>
        <v>33.533333333333331</v>
      </c>
      <c r="Q10" s="162"/>
      <c r="R10" s="277" t="e">
        <f>PRODUCT(P10,#REF!)</f>
        <v>#REF!</v>
      </c>
      <c r="S10" s="162"/>
      <c r="T10" s="162"/>
      <c r="U10" s="161" t="e">
        <f>#N/A</f>
        <v>#N/A</v>
      </c>
      <c r="V10" s="162" t="s">
        <v>571</v>
      </c>
      <c r="W10" s="162" t="s">
        <v>679</v>
      </c>
      <c r="X10" s="162" t="s">
        <v>636</v>
      </c>
      <c r="Y10" s="162" t="s">
        <v>680</v>
      </c>
      <c r="Z10" s="162" t="s">
        <v>681</v>
      </c>
      <c r="AA10" s="162" t="s">
        <v>682</v>
      </c>
      <c r="AB10" s="162" t="s">
        <v>683</v>
      </c>
      <c r="AC10" s="162" t="s">
        <v>684</v>
      </c>
      <c r="AD10" s="162" t="s">
        <v>685</v>
      </c>
      <c r="AE10" s="162" t="s">
        <v>686</v>
      </c>
      <c r="AF10" s="278"/>
      <c r="AG10" s="278"/>
      <c r="AH10" s="279" t="e">
        <f>R10/#REF!</f>
        <v>#REF!</v>
      </c>
      <c r="AI10" s="280" t="e">
        <f t="shared" si="1"/>
        <v>#REF!</v>
      </c>
      <c r="AJ10" s="265"/>
      <c r="AK10" s="203">
        <v>61.01</v>
      </c>
    </row>
    <row r="11" spans="1:39" ht="60">
      <c r="A11" s="189">
        <v>6</v>
      </c>
      <c r="B11" s="219">
        <v>5</v>
      </c>
      <c r="C11" s="243" t="s">
        <v>177</v>
      </c>
      <c r="D11" s="243" t="s">
        <v>178</v>
      </c>
      <c r="E11" s="243" t="s">
        <v>179</v>
      </c>
      <c r="F11" s="275">
        <v>34.799999999999997</v>
      </c>
      <c r="G11" s="275">
        <v>32.6</v>
      </c>
      <c r="H11" s="275"/>
      <c r="I11" s="275"/>
      <c r="J11" s="275"/>
      <c r="K11" s="275">
        <v>32.4</v>
      </c>
      <c r="L11" s="275"/>
      <c r="M11" s="275"/>
      <c r="N11" s="203">
        <v>1935551.64</v>
      </c>
      <c r="O11" s="203">
        <v>1451663.73</v>
      </c>
      <c r="P11" s="276">
        <f t="shared" si="0"/>
        <v>33.266666666666673</v>
      </c>
      <c r="Q11" s="162"/>
      <c r="R11" s="277" t="e">
        <f>PRODUCT(P11,#REF!)</f>
        <v>#REF!</v>
      </c>
      <c r="S11" s="162"/>
      <c r="T11" s="162"/>
      <c r="U11" s="161" t="e">
        <f>#N/A</f>
        <v>#N/A</v>
      </c>
      <c r="V11" s="162" t="s">
        <v>571</v>
      </c>
      <c r="W11" s="162" t="s">
        <v>822</v>
      </c>
      <c r="X11" s="162" t="s">
        <v>573</v>
      </c>
      <c r="Y11" s="162" t="s">
        <v>823</v>
      </c>
      <c r="Z11" s="162" t="s">
        <v>824</v>
      </c>
      <c r="AA11" s="162" t="s">
        <v>825</v>
      </c>
      <c r="AB11" s="162" t="s">
        <v>826</v>
      </c>
      <c r="AC11" s="162">
        <v>343278048</v>
      </c>
      <c r="AD11" s="162">
        <v>343278081</v>
      </c>
      <c r="AE11" s="162" t="s">
        <v>827</v>
      </c>
      <c r="AF11" s="278"/>
      <c r="AG11" s="278"/>
      <c r="AH11" s="279" t="e">
        <f>R11/#REF!</f>
        <v>#REF!</v>
      </c>
      <c r="AI11" s="280" t="e">
        <f t="shared" si="1"/>
        <v>#REF!</v>
      </c>
      <c r="AJ11" s="265"/>
      <c r="AK11" s="203">
        <v>70</v>
      </c>
    </row>
    <row r="12" spans="1:39" ht="45">
      <c r="A12" s="189">
        <v>7</v>
      </c>
      <c r="B12" s="219">
        <v>6</v>
      </c>
      <c r="C12" s="243" t="s">
        <v>180</v>
      </c>
      <c r="D12" s="243" t="s">
        <v>181</v>
      </c>
      <c r="E12" s="243" t="s">
        <v>182</v>
      </c>
      <c r="F12" s="275">
        <v>34.200000000000003</v>
      </c>
      <c r="G12" s="275"/>
      <c r="H12" s="275"/>
      <c r="I12" s="275"/>
      <c r="J12" s="275"/>
      <c r="K12" s="275">
        <v>27.6</v>
      </c>
      <c r="L12" s="275"/>
      <c r="M12" s="275">
        <v>38</v>
      </c>
      <c r="N12" s="203">
        <v>1091670.95</v>
      </c>
      <c r="O12" s="203">
        <v>764169.66</v>
      </c>
      <c r="P12" s="276">
        <f t="shared" si="0"/>
        <v>33.266666666666673</v>
      </c>
      <c r="Q12" s="162"/>
      <c r="R12" s="277" t="e">
        <f>PRODUCT(P12,#REF!)</f>
        <v>#REF!</v>
      </c>
      <c r="S12" s="162"/>
      <c r="T12" s="162"/>
      <c r="U12" s="161"/>
      <c r="V12" s="162" t="s">
        <v>571</v>
      </c>
      <c r="W12" s="162" t="s">
        <v>1067</v>
      </c>
      <c r="X12" s="162" t="s">
        <v>573</v>
      </c>
      <c r="Y12" s="162" t="s">
        <v>1068</v>
      </c>
      <c r="Z12" s="162" t="s">
        <v>1069</v>
      </c>
      <c r="AA12" s="162" t="s">
        <v>1070</v>
      </c>
      <c r="AB12" s="162" t="s">
        <v>1071</v>
      </c>
      <c r="AC12" s="162" t="s">
        <v>1072</v>
      </c>
      <c r="AD12" s="162" t="s">
        <v>1073</v>
      </c>
      <c r="AE12" s="162" t="s">
        <v>1074</v>
      </c>
      <c r="AF12" s="278"/>
      <c r="AG12" s="278"/>
      <c r="AH12" s="279" t="e">
        <f>R12/#REF!</f>
        <v>#REF!</v>
      </c>
      <c r="AI12" s="280" t="e">
        <f t="shared" si="1"/>
        <v>#REF!</v>
      </c>
      <c r="AJ12" s="265"/>
      <c r="AK12" s="203">
        <v>75</v>
      </c>
    </row>
    <row r="13" spans="1:39" ht="58.5" customHeight="1">
      <c r="A13" s="189">
        <v>8</v>
      </c>
      <c r="B13" s="219">
        <v>7</v>
      </c>
      <c r="C13" s="243" t="s">
        <v>183</v>
      </c>
      <c r="D13" s="243" t="s">
        <v>184</v>
      </c>
      <c r="E13" s="243" t="s">
        <v>185</v>
      </c>
      <c r="F13" s="275">
        <v>26.8</v>
      </c>
      <c r="G13" s="275">
        <v>33.200000000000003</v>
      </c>
      <c r="H13" s="275"/>
      <c r="I13" s="275"/>
      <c r="J13" s="275"/>
      <c r="K13" s="275"/>
      <c r="L13" s="275"/>
      <c r="M13" s="275">
        <v>39.4</v>
      </c>
      <c r="N13" s="203">
        <v>2175483.7400000002</v>
      </c>
      <c r="O13" s="203">
        <v>1849161.17</v>
      </c>
      <c r="P13" s="276">
        <f t="shared" si="0"/>
        <v>33.133333333333333</v>
      </c>
      <c r="Q13" s="162"/>
      <c r="R13" s="277" t="e">
        <f>PRODUCT(P13,#REF!)</f>
        <v>#REF!</v>
      </c>
      <c r="S13" s="162"/>
      <c r="T13" s="162"/>
      <c r="U13" s="161" t="e">
        <f t="shared" ref="U13:U18" si="2">#N/A</f>
        <v>#N/A</v>
      </c>
      <c r="V13" s="162" t="s">
        <v>571</v>
      </c>
      <c r="W13" s="162" t="s">
        <v>869</v>
      </c>
      <c r="X13" s="162" t="s">
        <v>666</v>
      </c>
      <c r="Y13" s="162" t="s">
        <v>870</v>
      </c>
      <c r="Z13" s="162" t="s">
        <v>871</v>
      </c>
      <c r="AA13" s="162" t="s">
        <v>872</v>
      </c>
      <c r="AB13" s="162" t="s">
        <v>873</v>
      </c>
      <c r="AC13" s="162" t="s">
        <v>874</v>
      </c>
      <c r="AD13" s="162" t="s">
        <v>875</v>
      </c>
      <c r="AE13" s="162" t="s">
        <v>876</v>
      </c>
      <c r="AF13" s="278"/>
      <c r="AG13" s="278"/>
      <c r="AH13" s="279" t="e">
        <f>R13/#REF!</f>
        <v>#REF!</v>
      </c>
      <c r="AI13" s="280" t="e">
        <f t="shared" si="1"/>
        <v>#REF!</v>
      </c>
      <c r="AJ13" s="265"/>
      <c r="AK13" s="203">
        <v>85</v>
      </c>
      <c r="AM13" s="223"/>
    </row>
    <row r="14" spans="1:39" s="221" customFormat="1" ht="45">
      <c r="A14" s="189">
        <v>9</v>
      </c>
      <c r="B14" s="219">
        <v>8</v>
      </c>
      <c r="C14" s="243" t="s">
        <v>186</v>
      </c>
      <c r="D14" s="243" t="s">
        <v>187</v>
      </c>
      <c r="E14" s="243" t="s">
        <v>188</v>
      </c>
      <c r="F14" s="275">
        <v>32</v>
      </c>
      <c r="G14" s="275">
        <v>31</v>
      </c>
      <c r="H14" s="275"/>
      <c r="I14" s="275"/>
      <c r="J14" s="275"/>
      <c r="K14" s="275"/>
      <c r="L14" s="275"/>
      <c r="M14" s="275">
        <v>35.799999999999997</v>
      </c>
      <c r="N14" s="203">
        <v>7264994.71</v>
      </c>
      <c r="O14" s="203">
        <v>6175245.5</v>
      </c>
      <c r="P14" s="276">
        <f t="shared" si="0"/>
        <v>32.93333333333333</v>
      </c>
      <c r="Q14" s="162"/>
      <c r="R14" s="277" t="e">
        <f>PRODUCT(P14,#REF!)</f>
        <v>#REF!</v>
      </c>
      <c r="S14" s="162"/>
      <c r="T14" s="162"/>
      <c r="U14" s="161" t="e">
        <f t="shared" si="2"/>
        <v>#N/A</v>
      </c>
      <c r="V14" s="162" t="s">
        <v>571</v>
      </c>
      <c r="W14" s="162" t="s">
        <v>834</v>
      </c>
      <c r="X14" s="162" t="s">
        <v>573</v>
      </c>
      <c r="Y14" s="162" t="s">
        <v>835</v>
      </c>
      <c r="Z14" s="162" t="s">
        <v>575</v>
      </c>
      <c r="AA14" s="162" t="s">
        <v>836</v>
      </c>
      <c r="AB14" s="162" t="s">
        <v>837</v>
      </c>
      <c r="AC14" s="162" t="s">
        <v>838</v>
      </c>
      <c r="AD14" s="162" t="s">
        <v>838</v>
      </c>
      <c r="AE14" s="162" t="s">
        <v>839</v>
      </c>
      <c r="AF14" s="278"/>
      <c r="AG14" s="278"/>
      <c r="AH14" s="279" t="e">
        <f>R14/#REF!</f>
        <v>#REF!</v>
      </c>
      <c r="AI14" s="280" t="e">
        <f t="shared" si="1"/>
        <v>#REF!</v>
      </c>
      <c r="AJ14" s="265"/>
      <c r="AK14" s="203">
        <v>85</v>
      </c>
      <c r="AM14" s="242"/>
    </row>
    <row r="15" spans="1:39" s="221" customFormat="1" ht="105">
      <c r="A15" s="189">
        <v>10</v>
      </c>
      <c r="B15" s="219">
        <v>9</v>
      </c>
      <c r="C15" s="243" t="s">
        <v>1160</v>
      </c>
      <c r="D15" s="243" t="s">
        <v>189</v>
      </c>
      <c r="E15" s="243" t="s">
        <v>190</v>
      </c>
      <c r="F15" s="275">
        <v>31</v>
      </c>
      <c r="G15" s="275">
        <v>34.799999999999997</v>
      </c>
      <c r="H15" s="275">
        <v>32.6</v>
      </c>
      <c r="I15" s="275"/>
      <c r="J15" s="275"/>
      <c r="K15" s="275"/>
      <c r="L15" s="275"/>
      <c r="M15" s="275"/>
      <c r="N15" s="203">
        <v>3823148.47</v>
      </c>
      <c r="O15" s="203">
        <v>3249676.19</v>
      </c>
      <c r="P15" s="276">
        <f t="shared" si="0"/>
        <v>32.800000000000004</v>
      </c>
      <c r="Q15" s="162"/>
      <c r="R15" s="277" t="e">
        <f>PRODUCT(P15,#REF!)</f>
        <v>#REF!</v>
      </c>
      <c r="S15" s="162"/>
      <c r="T15" s="162"/>
      <c r="U15" s="161" t="e">
        <f t="shared" si="2"/>
        <v>#N/A</v>
      </c>
      <c r="V15" s="162" t="s">
        <v>658</v>
      </c>
      <c r="W15" s="162" t="s">
        <v>969</v>
      </c>
      <c r="X15" s="162" t="s">
        <v>596</v>
      </c>
      <c r="Y15" s="162" t="s">
        <v>970</v>
      </c>
      <c r="Z15" s="162" t="s">
        <v>971</v>
      </c>
      <c r="AA15" s="162" t="s">
        <v>972</v>
      </c>
      <c r="AB15" s="162" t="s">
        <v>973</v>
      </c>
      <c r="AC15" s="162" t="s">
        <v>974</v>
      </c>
      <c r="AD15" s="162" t="s">
        <v>975</v>
      </c>
      <c r="AE15" s="162" t="s">
        <v>976</v>
      </c>
      <c r="AF15" s="278"/>
      <c r="AG15" s="278"/>
      <c r="AH15" s="279" t="e">
        <f>R15/#REF!</f>
        <v>#REF!</v>
      </c>
      <c r="AI15" s="280" t="e">
        <f t="shared" si="1"/>
        <v>#REF!</v>
      </c>
      <c r="AJ15" s="265"/>
      <c r="AK15" s="203">
        <v>85</v>
      </c>
    </row>
    <row r="16" spans="1:39" ht="66.75" customHeight="1">
      <c r="A16" s="189">
        <v>11</v>
      </c>
      <c r="B16" s="219">
        <v>10</v>
      </c>
      <c r="C16" s="243" t="s">
        <v>564</v>
      </c>
      <c r="D16" s="243" t="s">
        <v>191</v>
      </c>
      <c r="E16" s="243" t="s">
        <v>192</v>
      </c>
      <c r="F16" s="275">
        <v>34</v>
      </c>
      <c r="G16" s="275">
        <v>33.4</v>
      </c>
      <c r="H16" s="275"/>
      <c r="I16" s="275"/>
      <c r="J16" s="275"/>
      <c r="K16" s="275"/>
      <c r="L16" s="275"/>
      <c r="M16" s="275">
        <v>30.8</v>
      </c>
      <c r="N16" s="203">
        <v>3960654.14</v>
      </c>
      <c r="O16" s="203">
        <v>3366556.01</v>
      </c>
      <c r="P16" s="276">
        <f t="shared" si="0"/>
        <v>32.733333333333334</v>
      </c>
      <c r="Q16" s="162"/>
      <c r="R16" s="277" t="e">
        <f>PRODUCT(P16,#REF!)</f>
        <v>#REF!</v>
      </c>
      <c r="S16" s="162"/>
      <c r="T16" s="162"/>
      <c r="U16" s="161" t="e">
        <f t="shared" si="2"/>
        <v>#N/A</v>
      </c>
      <c r="V16" s="162" t="s">
        <v>571</v>
      </c>
      <c r="W16" s="162" t="s">
        <v>994</v>
      </c>
      <c r="X16" s="162" t="s">
        <v>573</v>
      </c>
      <c r="Y16" s="162" t="s">
        <v>995</v>
      </c>
      <c r="Z16" s="162"/>
      <c r="AA16" s="162" t="s">
        <v>996</v>
      </c>
      <c r="AB16" s="162" t="s">
        <v>997</v>
      </c>
      <c r="AC16" s="162" t="s">
        <v>998</v>
      </c>
      <c r="AD16" s="162" t="s">
        <v>999</v>
      </c>
      <c r="AE16" s="162" t="s">
        <v>1000</v>
      </c>
      <c r="AF16" s="278"/>
      <c r="AG16" s="278"/>
      <c r="AH16" s="279" t="e">
        <f>R16/#REF!</f>
        <v>#REF!</v>
      </c>
      <c r="AI16" s="280" t="e">
        <f t="shared" si="1"/>
        <v>#REF!</v>
      </c>
      <c r="AJ16" s="265"/>
      <c r="AK16" s="203">
        <v>85</v>
      </c>
    </row>
    <row r="17" spans="1:37" ht="73.5" customHeight="1">
      <c r="A17" s="189">
        <v>12</v>
      </c>
      <c r="B17" s="219">
        <v>11</v>
      </c>
      <c r="C17" s="243" t="s">
        <v>193</v>
      </c>
      <c r="D17" s="243" t="s">
        <v>194</v>
      </c>
      <c r="E17" s="243" t="s">
        <v>195</v>
      </c>
      <c r="F17" s="275">
        <v>33.4</v>
      </c>
      <c r="G17" s="275">
        <v>35.200000000000003</v>
      </c>
      <c r="H17" s="275">
        <v>29.6</v>
      </c>
      <c r="I17" s="275"/>
      <c r="J17" s="275"/>
      <c r="K17" s="275"/>
      <c r="L17" s="275"/>
      <c r="M17" s="275"/>
      <c r="N17" s="203">
        <v>1742108.9</v>
      </c>
      <c r="O17" s="203">
        <v>1469991.48</v>
      </c>
      <c r="P17" s="276">
        <f t="shared" si="0"/>
        <v>32.733333333333327</v>
      </c>
      <c r="Q17" s="162"/>
      <c r="R17" s="277" t="e">
        <f>PRODUCT(P17,#REF!)</f>
        <v>#REF!</v>
      </c>
      <c r="S17" s="162"/>
      <c r="T17" s="162"/>
      <c r="U17" s="161" t="e">
        <f t="shared" si="2"/>
        <v>#N/A</v>
      </c>
      <c r="V17" s="162" t="s">
        <v>571</v>
      </c>
      <c r="W17" s="162" t="s">
        <v>687</v>
      </c>
      <c r="X17" s="162" t="s">
        <v>573</v>
      </c>
      <c r="Y17" s="162" t="s">
        <v>688</v>
      </c>
      <c r="Z17" s="162" t="s">
        <v>689</v>
      </c>
      <c r="AA17" s="162" t="s">
        <v>690</v>
      </c>
      <c r="AB17" s="162" t="s">
        <v>691</v>
      </c>
      <c r="AC17" s="162" t="s">
        <v>692</v>
      </c>
      <c r="AD17" s="162" t="s">
        <v>693</v>
      </c>
      <c r="AE17" s="162" t="s">
        <v>694</v>
      </c>
      <c r="AF17" s="278"/>
      <c r="AG17" s="278"/>
      <c r="AH17" s="279" t="e">
        <f>R17/#REF!</f>
        <v>#REF!</v>
      </c>
      <c r="AI17" s="280" t="e">
        <f t="shared" si="1"/>
        <v>#REF!</v>
      </c>
      <c r="AJ17" s="265"/>
      <c r="AK17" s="203">
        <v>84.38</v>
      </c>
    </row>
    <row r="18" spans="1:37" ht="59.25" customHeight="1">
      <c r="A18" s="189">
        <v>13</v>
      </c>
      <c r="B18" s="219">
        <v>12</v>
      </c>
      <c r="C18" s="243" t="s">
        <v>1181</v>
      </c>
      <c r="D18" s="243" t="s">
        <v>196</v>
      </c>
      <c r="E18" s="243" t="s">
        <v>197</v>
      </c>
      <c r="F18" s="275">
        <v>32.799999999999997</v>
      </c>
      <c r="G18" s="275">
        <v>37</v>
      </c>
      <c r="H18" s="275"/>
      <c r="I18" s="275">
        <v>28.4</v>
      </c>
      <c r="J18" s="275"/>
      <c r="K18" s="275"/>
      <c r="L18" s="275"/>
      <c r="M18" s="275"/>
      <c r="N18" s="203">
        <v>7409219.79</v>
      </c>
      <c r="O18" s="203">
        <v>6254304.25</v>
      </c>
      <c r="P18" s="276">
        <f t="shared" si="0"/>
        <v>32.733333333333327</v>
      </c>
      <c r="Q18" s="162"/>
      <c r="R18" s="277" t="e">
        <f>PRODUCT(P18,#REF!)</f>
        <v>#REF!</v>
      </c>
      <c r="S18" s="162"/>
      <c r="T18" s="162"/>
      <c r="U18" s="161" t="e">
        <f t="shared" si="2"/>
        <v>#N/A</v>
      </c>
      <c r="V18" s="162" t="s">
        <v>571</v>
      </c>
      <c r="W18" s="162" t="s">
        <v>984</v>
      </c>
      <c r="X18" s="162" t="s">
        <v>573</v>
      </c>
      <c r="Y18" s="162" t="s">
        <v>985</v>
      </c>
      <c r="Z18" s="162" t="s">
        <v>986</v>
      </c>
      <c r="AA18" s="162" t="s">
        <v>987</v>
      </c>
      <c r="AB18" s="162" t="s">
        <v>988</v>
      </c>
      <c r="AC18" s="162" t="s">
        <v>989</v>
      </c>
      <c r="AD18" s="162" t="s">
        <v>990</v>
      </c>
      <c r="AE18" s="162" t="s">
        <v>991</v>
      </c>
      <c r="AF18" s="278"/>
      <c r="AG18" s="278"/>
      <c r="AH18" s="279" t="e">
        <f>R18/#REF!</f>
        <v>#REF!</v>
      </c>
      <c r="AI18" s="280" t="e">
        <f t="shared" si="1"/>
        <v>#REF!</v>
      </c>
      <c r="AJ18" s="265"/>
      <c r="AK18" s="203">
        <v>85</v>
      </c>
    </row>
    <row r="19" spans="1:37" ht="96" customHeight="1">
      <c r="A19" s="189">
        <v>14</v>
      </c>
      <c r="B19" s="219">
        <v>13</v>
      </c>
      <c r="C19" s="243" t="s">
        <v>198</v>
      </c>
      <c r="D19" s="243" t="s">
        <v>199</v>
      </c>
      <c r="E19" s="243" t="s">
        <v>200</v>
      </c>
      <c r="F19" s="275">
        <v>28</v>
      </c>
      <c r="G19" s="275">
        <v>38.200000000000003</v>
      </c>
      <c r="H19" s="275"/>
      <c r="I19" s="275">
        <v>31.4</v>
      </c>
      <c r="J19" s="275"/>
      <c r="K19" s="275"/>
      <c r="L19" s="275"/>
      <c r="M19" s="275"/>
      <c r="N19" s="203">
        <v>3384973.72</v>
      </c>
      <c r="O19" s="203">
        <v>2877227.66</v>
      </c>
      <c r="P19" s="276">
        <f t="shared" si="0"/>
        <v>32.533333333333331</v>
      </c>
      <c r="Q19" s="162"/>
      <c r="R19" s="277" t="e">
        <f>PRODUCT(P19,#REF!)</f>
        <v>#REF!</v>
      </c>
      <c r="S19" s="162"/>
      <c r="T19" s="162"/>
      <c r="U19" s="161"/>
      <c r="V19" s="162" t="s">
        <v>571</v>
      </c>
      <c r="W19" s="162" t="s">
        <v>1001</v>
      </c>
      <c r="X19" s="162" t="s">
        <v>596</v>
      </c>
      <c r="Y19" s="162" t="s">
        <v>1002</v>
      </c>
      <c r="Z19" s="162" t="s">
        <v>1003</v>
      </c>
      <c r="AA19" s="162" t="s">
        <v>1004</v>
      </c>
      <c r="AB19" s="162" t="s">
        <v>1005</v>
      </c>
      <c r="AC19" s="162" t="s">
        <v>1006</v>
      </c>
      <c r="AD19" s="162" t="s">
        <v>1007</v>
      </c>
      <c r="AE19" s="162" t="s">
        <v>1008</v>
      </c>
      <c r="AF19" s="278"/>
      <c r="AG19" s="278"/>
      <c r="AH19" s="279" t="e">
        <f>R19/#REF!</f>
        <v>#REF!</v>
      </c>
      <c r="AI19" s="280" t="e">
        <f t="shared" si="1"/>
        <v>#REF!</v>
      </c>
      <c r="AJ19" s="265"/>
      <c r="AK19" s="203">
        <v>85</v>
      </c>
    </row>
    <row r="20" spans="1:37" s="221" customFormat="1" ht="82.5" customHeight="1">
      <c r="A20" s="189">
        <v>15</v>
      </c>
      <c r="B20" s="219">
        <v>14</v>
      </c>
      <c r="C20" s="243" t="s">
        <v>1179</v>
      </c>
      <c r="D20" s="243" t="s">
        <v>201</v>
      </c>
      <c r="E20" s="243" t="s">
        <v>202</v>
      </c>
      <c r="F20" s="275">
        <v>34.4</v>
      </c>
      <c r="G20" s="275">
        <v>31.6</v>
      </c>
      <c r="H20" s="275"/>
      <c r="I20" s="275"/>
      <c r="J20" s="275">
        <v>31.4</v>
      </c>
      <c r="K20" s="275"/>
      <c r="L20" s="275"/>
      <c r="M20" s="275"/>
      <c r="N20" s="203">
        <v>1039051.94</v>
      </c>
      <c r="O20" s="203">
        <v>868445</v>
      </c>
      <c r="P20" s="276">
        <f t="shared" si="0"/>
        <v>32.466666666666669</v>
      </c>
      <c r="Q20" s="162"/>
      <c r="R20" s="277" t="e">
        <f>PRODUCT(P20,#REF!)</f>
        <v>#REF!</v>
      </c>
      <c r="S20" s="162"/>
      <c r="T20" s="162"/>
      <c r="U20" s="161" t="e">
        <f t="shared" ref="U20:U43" si="3">#N/A</f>
        <v>#N/A</v>
      </c>
      <c r="V20" s="162" t="s">
        <v>571</v>
      </c>
      <c r="W20" s="162" t="s">
        <v>1017</v>
      </c>
      <c r="X20" s="162" t="s">
        <v>1018</v>
      </c>
      <c r="Y20" s="162" t="s">
        <v>1019</v>
      </c>
      <c r="Z20" s="162" t="s">
        <v>1020</v>
      </c>
      <c r="AA20" s="162" t="s">
        <v>1021</v>
      </c>
      <c r="AB20" s="162" t="s">
        <v>752</v>
      </c>
      <c r="AC20" s="162" t="s">
        <v>1022</v>
      </c>
      <c r="AD20" s="162" t="s">
        <v>1023</v>
      </c>
      <c r="AE20" s="162" t="s">
        <v>1024</v>
      </c>
      <c r="AF20" s="278"/>
      <c r="AG20" s="278"/>
      <c r="AH20" s="279" t="e">
        <f>R20/#REF!</f>
        <v>#REF!</v>
      </c>
      <c r="AI20" s="280" t="e">
        <f t="shared" si="1"/>
        <v>#REF!</v>
      </c>
      <c r="AJ20" s="265"/>
      <c r="AK20" s="203">
        <v>85</v>
      </c>
    </row>
    <row r="21" spans="1:37" s="221" customFormat="1" ht="68.25" customHeight="1">
      <c r="A21" s="189">
        <v>16</v>
      </c>
      <c r="B21" s="219">
        <v>15</v>
      </c>
      <c r="C21" s="243" t="s">
        <v>203</v>
      </c>
      <c r="D21" s="243" t="s">
        <v>204</v>
      </c>
      <c r="E21" s="243" t="s">
        <v>205</v>
      </c>
      <c r="F21" s="275">
        <v>35.6</v>
      </c>
      <c r="G21" s="275"/>
      <c r="H21" s="275"/>
      <c r="I21" s="275">
        <v>34</v>
      </c>
      <c r="J21" s="275"/>
      <c r="K21" s="275"/>
      <c r="L21" s="275"/>
      <c r="M21" s="275">
        <v>27.6</v>
      </c>
      <c r="N21" s="203">
        <v>3741072</v>
      </c>
      <c r="O21" s="203">
        <v>3179911.2</v>
      </c>
      <c r="P21" s="276">
        <f t="shared" si="0"/>
        <v>32.4</v>
      </c>
      <c r="Q21" s="162"/>
      <c r="R21" s="277" t="e">
        <f>PRODUCT(P21,#REF!)</f>
        <v>#REF!</v>
      </c>
      <c r="S21" s="162"/>
      <c r="T21" s="162"/>
      <c r="U21" s="161" t="e">
        <f t="shared" si="3"/>
        <v>#N/A</v>
      </c>
      <c r="V21" s="162" t="s">
        <v>571</v>
      </c>
      <c r="W21" s="162" t="s">
        <v>907</v>
      </c>
      <c r="X21" s="162" t="s">
        <v>573</v>
      </c>
      <c r="Y21" s="162" t="s">
        <v>908</v>
      </c>
      <c r="Z21" s="162" t="s">
        <v>909</v>
      </c>
      <c r="AA21" s="162" t="s">
        <v>910</v>
      </c>
      <c r="AB21" s="162" t="s">
        <v>911</v>
      </c>
      <c r="AC21" s="162">
        <v>338630505</v>
      </c>
      <c r="AD21" s="162">
        <v>338630501</v>
      </c>
      <c r="AE21" s="162" t="s">
        <v>912</v>
      </c>
      <c r="AF21" s="278"/>
      <c r="AG21" s="278"/>
      <c r="AH21" s="279" t="e">
        <f>R21/#REF!</f>
        <v>#REF!</v>
      </c>
      <c r="AI21" s="280" t="e">
        <f t="shared" si="1"/>
        <v>#REF!</v>
      </c>
      <c r="AJ21" s="265"/>
      <c r="AK21" s="203">
        <v>85</v>
      </c>
    </row>
    <row r="22" spans="1:37" ht="53.25" customHeight="1">
      <c r="A22" s="189">
        <v>17</v>
      </c>
      <c r="B22" s="219">
        <v>16</v>
      </c>
      <c r="C22" s="243" t="s">
        <v>1167</v>
      </c>
      <c r="D22" s="243" t="s">
        <v>206</v>
      </c>
      <c r="E22" s="243" t="s">
        <v>207</v>
      </c>
      <c r="F22" s="275">
        <v>35.799999999999997</v>
      </c>
      <c r="G22" s="275">
        <v>34.6</v>
      </c>
      <c r="H22" s="275"/>
      <c r="I22" s="275"/>
      <c r="J22" s="275">
        <v>26.8</v>
      </c>
      <c r="K22" s="275"/>
      <c r="L22" s="275"/>
      <c r="M22" s="275"/>
      <c r="N22" s="203">
        <v>3914684.38</v>
      </c>
      <c r="O22" s="203">
        <v>3327481.72</v>
      </c>
      <c r="P22" s="276">
        <f t="shared" si="0"/>
        <v>32.4</v>
      </c>
      <c r="Q22" s="162"/>
      <c r="R22" s="277" t="e">
        <f>PRODUCT(P22,#REF!)</f>
        <v>#REF!</v>
      </c>
      <c r="S22" s="162"/>
      <c r="T22" s="162"/>
      <c r="U22" s="161" t="e">
        <f t="shared" si="3"/>
        <v>#N/A</v>
      </c>
      <c r="V22" s="162" t="s">
        <v>571</v>
      </c>
      <c r="W22" s="162" t="s">
        <v>814</v>
      </c>
      <c r="X22" s="162" t="s">
        <v>573</v>
      </c>
      <c r="Y22" s="162" t="s">
        <v>815</v>
      </c>
      <c r="Z22" s="162" t="s">
        <v>816</v>
      </c>
      <c r="AA22" s="162" t="s">
        <v>817</v>
      </c>
      <c r="AB22" s="162" t="s">
        <v>818</v>
      </c>
      <c r="AC22" s="162" t="s">
        <v>819</v>
      </c>
      <c r="AD22" s="162" t="s">
        <v>820</v>
      </c>
      <c r="AE22" s="162" t="s">
        <v>821</v>
      </c>
      <c r="AF22" s="278"/>
      <c r="AG22" s="278"/>
      <c r="AH22" s="279" t="e">
        <f>R22/#REF!</f>
        <v>#REF!</v>
      </c>
      <c r="AI22" s="280" t="e">
        <f t="shared" si="1"/>
        <v>#REF!</v>
      </c>
      <c r="AJ22" s="265"/>
      <c r="AK22" s="203">
        <v>85</v>
      </c>
    </row>
    <row r="23" spans="1:37" ht="94.5" customHeight="1">
      <c r="A23" s="189">
        <v>18</v>
      </c>
      <c r="B23" s="219">
        <v>17</v>
      </c>
      <c r="C23" s="243" t="s">
        <v>208</v>
      </c>
      <c r="D23" s="243" t="s">
        <v>209</v>
      </c>
      <c r="E23" s="243" t="s">
        <v>210</v>
      </c>
      <c r="F23" s="275">
        <v>35.200000000000003</v>
      </c>
      <c r="G23" s="275"/>
      <c r="H23" s="275"/>
      <c r="I23" s="275">
        <v>31.4</v>
      </c>
      <c r="J23" s="275">
        <v>30.2</v>
      </c>
      <c r="K23" s="275"/>
      <c r="L23" s="275"/>
      <c r="M23" s="275"/>
      <c r="N23" s="203">
        <v>1896835.52</v>
      </c>
      <c r="O23" s="203">
        <v>1612310.19</v>
      </c>
      <c r="P23" s="276">
        <f t="shared" si="0"/>
        <v>32.266666666666666</v>
      </c>
      <c r="Q23" s="162"/>
      <c r="R23" s="277" t="e">
        <f>PRODUCT(P23,#REF!)</f>
        <v>#REF!</v>
      </c>
      <c r="S23" s="162"/>
      <c r="T23" s="162"/>
      <c r="U23" s="161" t="e">
        <f t="shared" si="3"/>
        <v>#N/A</v>
      </c>
      <c r="V23" s="162" t="s">
        <v>571</v>
      </c>
      <c r="W23" s="162" t="s">
        <v>933</v>
      </c>
      <c r="X23" s="162" t="s">
        <v>573</v>
      </c>
      <c r="Y23" s="162" t="s">
        <v>934</v>
      </c>
      <c r="Z23" s="162" t="s">
        <v>935</v>
      </c>
      <c r="AA23" s="162" t="s">
        <v>936</v>
      </c>
      <c r="AB23" s="162" t="s">
        <v>937</v>
      </c>
      <c r="AC23" s="162">
        <v>324327144</v>
      </c>
      <c r="AD23" s="162">
        <v>324327141</v>
      </c>
      <c r="AE23" s="162" t="s">
        <v>938</v>
      </c>
      <c r="AF23" s="278"/>
      <c r="AG23" s="278"/>
      <c r="AH23" s="279" t="e">
        <f>R23/#REF!</f>
        <v>#REF!</v>
      </c>
      <c r="AI23" s="280" t="e">
        <f t="shared" si="1"/>
        <v>#REF!</v>
      </c>
      <c r="AJ23" s="265"/>
      <c r="AK23" s="203">
        <v>85</v>
      </c>
    </row>
    <row r="24" spans="1:37" ht="75">
      <c r="A24" s="189">
        <v>19</v>
      </c>
      <c r="B24" s="219">
        <v>18</v>
      </c>
      <c r="C24" s="243" t="s">
        <v>1180</v>
      </c>
      <c r="D24" s="243" t="s">
        <v>211</v>
      </c>
      <c r="E24" s="243" t="s">
        <v>212</v>
      </c>
      <c r="F24" s="275">
        <v>30.4</v>
      </c>
      <c r="G24" s="275">
        <v>35.6</v>
      </c>
      <c r="H24" s="275"/>
      <c r="I24" s="275">
        <v>30.6</v>
      </c>
      <c r="J24" s="275"/>
      <c r="K24" s="275"/>
      <c r="L24" s="275"/>
      <c r="M24" s="275"/>
      <c r="N24" s="203">
        <v>200000</v>
      </c>
      <c r="O24" s="203">
        <v>170000</v>
      </c>
      <c r="P24" s="276">
        <f t="shared" si="0"/>
        <v>32.199999999999996</v>
      </c>
      <c r="Q24" s="162"/>
      <c r="R24" s="277" t="e">
        <f>PRODUCT(P24,#REF!)</f>
        <v>#REF!</v>
      </c>
      <c r="S24" s="162"/>
      <c r="T24" s="162"/>
      <c r="U24" s="161" t="e">
        <f t="shared" si="3"/>
        <v>#N/A</v>
      </c>
      <c r="V24" s="162" t="s">
        <v>571</v>
      </c>
      <c r="W24" s="162" t="s">
        <v>1009</v>
      </c>
      <c r="X24" s="162" t="s">
        <v>573</v>
      </c>
      <c r="Y24" s="162" t="s">
        <v>1010</v>
      </c>
      <c r="Z24" s="162" t="s">
        <v>1011</v>
      </c>
      <c r="AA24" s="162" t="s">
        <v>1012</v>
      </c>
      <c r="AB24" s="162" t="s">
        <v>1013</v>
      </c>
      <c r="AC24" s="162" t="s">
        <v>1014</v>
      </c>
      <c r="AD24" s="162" t="s">
        <v>1015</v>
      </c>
      <c r="AE24" s="162" t="s">
        <v>1016</v>
      </c>
      <c r="AF24" s="278"/>
      <c r="AG24" s="278"/>
      <c r="AH24" s="279" t="e">
        <f>R24/#REF!</f>
        <v>#REF!</v>
      </c>
      <c r="AI24" s="280" t="e">
        <f t="shared" si="1"/>
        <v>#REF!</v>
      </c>
      <c r="AJ24" s="265"/>
      <c r="AK24" s="203">
        <v>85</v>
      </c>
    </row>
    <row r="25" spans="1:37" ht="90">
      <c r="A25" s="189">
        <v>20</v>
      </c>
      <c r="B25" s="219">
        <v>19</v>
      </c>
      <c r="C25" s="243" t="s">
        <v>213</v>
      </c>
      <c r="D25" s="243" t="s">
        <v>214</v>
      </c>
      <c r="E25" s="243" t="s">
        <v>215</v>
      </c>
      <c r="F25" s="275">
        <v>35</v>
      </c>
      <c r="G25" s="275">
        <v>31.8</v>
      </c>
      <c r="H25" s="275"/>
      <c r="I25" s="275"/>
      <c r="J25" s="275"/>
      <c r="K25" s="275"/>
      <c r="L25" s="275"/>
      <c r="M25" s="275">
        <v>29.8</v>
      </c>
      <c r="N25" s="203">
        <v>5006995.84</v>
      </c>
      <c r="O25" s="203">
        <v>4255946.46</v>
      </c>
      <c r="P25" s="276">
        <f t="shared" si="0"/>
        <v>32.199999999999996</v>
      </c>
      <c r="Q25" s="162"/>
      <c r="R25" s="277" t="e">
        <f>PRODUCT(P25,#REF!)</f>
        <v>#REF!</v>
      </c>
      <c r="S25" s="162"/>
      <c r="T25" s="162"/>
      <c r="U25" s="161" t="e">
        <f t="shared" si="3"/>
        <v>#N/A</v>
      </c>
      <c r="V25" s="162" t="s">
        <v>571</v>
      </c>
      <c r="W25" s="162" t="s">
        <v>1040</v>
      </c>
      <c r="X25" s="162" t="s">
        <v>848</v>
      </c>
      <c r="Y25" s="162" t="s">
        <v>1041</v>
      </c>
      <c r="Z25" s="162" t="s">
        <v>1042</v>
      </c>
      <c r="AA25" s="162" t="s">
        <v>1043</v>
      </c>
      <c r="AB25" s="162" t="s">
        <v>1044</v>
      </c>
      <c r="AC25" s="162" t="s">
        <v>1045</v>
      </c>
      <c r="AD25" s="162" t="s">
        <v>1045</v>
      </c>
      <c r="AE25" s="162" t="s">
        <v>1046</v>
      </c>
      <c r="AF25" s="278"/>
      <c r="AG25" s="278"/>
      <c r="AH25" s="279" t="e">
        <f>R25/#REF!</f>
        <v>#REF!</v>
      </c>
      <c r="AI25" s="280" t="e">
        <f t="shared" si="1"/>
        <v>#REF!</v>
      </c>
      <c r="AJ25" s="265"/>
      <c r="AK25" s="203">
        <v>85</v>
      </c>
    </row>
    <row r="26" spans="1:37" ht="45">
      <c r="A26" s="189">
        <v>21</v>
      </c>
      <c r="B26" s="219">
        <v>20</v>
      </c>
      <c r="C26" s="243" t="s">
        <v>1153</v>
      </c>
      <c r="D26" s="243" t="s">
        <v>216</v>
      </c>
      <c r="E26" s="243" t="s">
        <v>217</v>
      </c>
      <c r="F26" s="275">
        <v>29.8</v>
      </c>
      <c r="G26" s="275">
        <v>34.200000000000003</v>
      </c>
      <c r="H26" s="275">
        <v>32.4</v>
      </c>
      <c r="I26" s="275"/>
      <c r="J26" s="275"/>
      <c r="K26" s="275"/>
      <c r="L26" s="275"/>
      <c r="M26" s="275"/>
      <c r="N26" s="203">
        <v>2542687.54</v>
      </c>
      <c r="O26" s="203">
        <v>2161284.4</v>
      </c>
      <c r="P26" s="276">
        <f t="shared" si="0"/>
        <v>32.133333333333333</v>
      </c>
      <c r="Q26" s="162"/>
      <c r="R26" s="277" t="e">
        <f>PRODUCT(P26,#REF!)</f>
        <v>#REF!</v>
      </c>
      <c r="S26" s="162"/>
      <c r="T26" s="162"/>
      <c r="U26" s="161" t="e">
        <f t="shared" si="3"/>
        <v>#N/A</v>
      </c>
      <c r="V26" s="162" t="s">
        <v>571</v>
      </c>
      <c r="W26" s="162" t="s">
        <v>806</v>
      </c>
      <c r="X26" s="162" t="s">
        <v>573</v>
      </c>
      <c r="Y26" s="162" t="s">
        <v>807</v>
      </c>
      <c r="Z26" s="162" t="s">
        <v>808</v>
      </c>
      <c r="AA26" s="162" t="s">
        <v>809</v>
      </c>
      <c r="AB26" s="162" t="s">
        <v>810</v>
      </c>
      <c r="AC26" s="162" t="s">
        <v>811</v>
      </c>
      <c r="AD26" s="162" t="s">
        <v>812</v>
      </c>
      <c r="AE26" s="162" t="s">
        <v>813</v>
      </c>
      <c r="AF26" s="278"/>
      <c r="AG26" s="278"/>
      <c r="AH26" s="279" t="e">
        <f>R26/#REF!</f>
        <v>#REF!</v>
      </c>
      <c r="AI26" s="280" t="e">
        <f t="shared" si="1"/>
        <v>#REF!</v>
      </c>
      <c r="AJ26" s="265"/>
      <c r="AK26" s="203">
        <v>85</v>
      </c>
    </row>
    <row r="27" spans="1:37" ht="105">
      <c r="A27" s="189">
        <v>22</v>
      </c>
      <c r="B27" s="219">
        <v>21</v>
      </c>
      <c r="C27" s="243" t="s">
        <v>218</v>
      </c>
      <c r="D27" s="243" t="s">
        <v>219</v>
      </c>
      <c r="E27" s="243" t="s">
        <v>220</v>
      </c>
      <c r="F27" s="275">
        <v>28.4</v>
      </c>
      <c r="G27" s="275">
        <v>37</v>
      </c>
      <c r="H27" s="275"/>
      <c r="I27" s="275"/>
      <c r="J27" s="275"/>
      <c r="K27" s="275"/>
      <c r="L27" s="275">
        <v>30.8</v>
      </c>
      <c r="M27" s="275"/>
      <c r="N27" s="203">
        <v>3749478.51</v>
      </c>
      <c r="O27" s="203">
        <v>3187056.73</v>
      </c>
      <c r="P27" s="276">
        <f t="shared" si="0"/>
        <v>32.06666666666667</v>
      </c>
      <c r="Q27" s="162"/>
      <c r="R27" s="277" t="e">
        <f>PRODUCT(P27,#REF!)</f>
        <v>#REF!</v>
      </c>
      <c r="S27" s="162"/>
      <c r="T27" s="162"/>
      <c r="U27" s="161" t="e">
        <f t="shared" si="3"/>
        <v>#N/A</v>
      </c>
      <c r="V27" s="162" t="s">
        <v>571</v>
      </c>
      <c r="W27" s="162" t="s">
        <v>954</v>
      </c>
      <c r="X27" s="162" t="s">
        <v>808</v>
      </c>
      <c r="Y27" s="162" t="s">
        <v>955</v>
      </c>
      <c r="Z27" s="162" t="s">
        <v>956</v>
      </c>
      <c r="AA27" s="162" t="s">
        <v>957</v>
      </c>
      <c r="AB27" s="162" t="s">
        <v>958</v>
      </c>
      <c r="AC27" s="162" t="s">
        <v>959</v>
      </c>
      <c r="AD27" s="162" t="s">
        <v>960</v>
      </c>
      <c r="AE27" s="162" t="s">
        <v>961</v>
      </c>
      <c r="AF27" s="278"/>
      <c r="AG27" s="278"/>
      <c r="AH27" s="279" t="e">
        <f>R27/#REF!</f>
        <v>#REF!</v>
      </c>
      <c r="AI27" s="280" t="e">
        <f t="shared" si="1"/>
        <v>#REF!</v>
      </c>
      <c r="AJ27" s="265"/>
      <c r="AK27" s="203">
        <v>85</v>
      </c>
    </row>
    <row r="28" spans="1:37" ht="63.75" customHeight="1">
      <c r="A28" s="189">
        <v>23</v>
      </c>
      <c r="B28" s="219">
        <v>22</v>
      </c>
      <c r="C28" s="243" t="s">
        <v>221</v>
      </c>
      <c r="D28" s="243" t="s">
        <v>222</v>
      </c>
      <c r="E28" s="243" t="s">
        <v>223</v>
      </c>
      <c r="F28" s="275">
        <v>30.2</v>
      </c>
      <c r="G28" s="275">
        <v>33</v>
      </c>
      <c r="H28" s="275">
        <v>33</v>
      </c>
      <c r="I28" s="275"/>
      <c r="J28" s="275"/>
      <c r="K28" s="275"/>
      <c r="L28" s="275"/>
      <c r="M28" s="275"/>
      <c r="N28" s="203">
        <v>780000</v>
      </c>
      <c r="O28" s="203">
        <v>663000</v>
      </c>
      <c r="P28" s="276">
        <f t="shared" si="0"/>
        <v>32.06666666666667</v>
      </c>
      <c r="Q28" s="162"/>
      <c r="R28" s="277" t="e">
        <f>PRODUCT(P28,#REF!)</f>
        <v>#REF!</v>
      </c>
      <c r="S28" s="162"/>
      <c r="T28" s="162"/>
      <c r="U28" s="161" t="e">
        <f t="shared" si="3"/>
        <v>#N/A</v>
      </c>
      <c r="V28" s="162" t="s">
        <v>658</v>
      </c>
      <c r="W28" s="162" t="s">
        <v>969</v>
      </c>
      <c r="X28" s="162" t="s">
        <v>596</v>
      </c>
      <c r="Y28" s="162" t="s">
        <v>970</v>
      </c>
      <c r="Z28" s="162" t="s">
        <v>971</v>
      </c>
      <c r="AA28" s="162" t="s">
        <v>972</v>
      </c>
      <c r="AB28" s="162" t="s">
        <v>973</v>
      </c>
      <c r="AC28" s="162" t="s">
        <v>974</v>
      </c>
      <c r="AD28" s="162" t="s">
        <v>975</v>
      </c>
      <c r="AE28" s="162" t="s">
        <v>976</v>
      </c>
      <c r="AF28" s="278"/>
      <c r="AG28" s="278"/>
      <c r="AH28" s="279" t="e">
        <f>R28/#REF!</f>
        <v>#REF!</v>
      </c>
      <c r="AI28" s="280" t="e">
        <f t="shared" si="1"/>
        <v>#REF!</v>
      </c>
      <c r="AJ28" s="265"/>
      <c r="AK28" s="203">
        <v>85</v>
      </c>
    </row>
    <row r="29" spans="1:37" ht="45">
      <c r="A29" s="189">
        <v>24</v>
      </c>
      <c r="B29" s="219">
        <v>23</v>
      </c>
      <c r="C29" s="243" t="s">
        <v>224</v>
      </c>
      <c r="D29" s="243" t="s">
        <v>225</v>
      </c>
      <c r="E29" s="243" t="s">
        <v>226</v>
      </c>
      <c r="F29" s="275"/>
      <c r="G29" s="275"/>
      <c r="H29" s="275">
        <v>30.8</v>
      </c>
      <c r="I29" s="275">
        <v>34.4</v>
      </c>
      <c r="J29" s="275"/>
      <c r="K29" s="275"/>
      <c r="L29" s="275"/>
      <c r="M29" s="275">
        <v>31</v>
      </c>
      <c r="N29" s="203">
        <v>4045017.99</v>
      </c>
      <c r="O29" s="203">
        <v>3438265.29</v>
      </c>
      <c r="P29" s="276">
        <f t="shared" si="0"/>
        <v>32.06666666666667</v>
      </c>
      <c r="Q29" s="162"/>
      <c r="R29" s="277" t="e">
        <f>PRODUCT(P29,#REF!)</f>
        <v>#REF!</v>
      </c>
      <c r="S29" s="162"/>
      <c r="T29" s="162"/>
      <c r="U29" s="161" t="e">
        <f t="shared" si="3"/>
        <v>#N/A</v>
      </c>
      <c r="V29" s="162" t="s">
        <v>571</v>
      </c>
      <c r="W29" s="162" t="s">
        <v>1082</v>
      </c>
      <c r="X29" s="162" t="s">
        <v>573</v>
      </c>
      <c r="Y29" s="162" t="s">
        <v>1083</v>
      </c>
      <c r="Z29" s="162" t="s">
        <v>575</v>
      </c>
      <c r="AA29" s="162" t="s">
        <v>1084</v>
      </c>
      <c r="AB29" s="162" t="s">
        <v>1085</v>
      </c>
      <c r="AC29" s="162">
        <v>324756328</v>
      </c>
      <c r="AD29" s="162">
        <v>324756301</v>
      </c>
      <c r="AE29" s="162" t="s">
        <v>1086</v>
      </c>
      <c r="AF29" s="278"/>
      <c r="AG29" s="278"/>
      <c r="AH29" s="279" t="e">
        <f>R29/#REF!</f>
        <v>#REF!</v>
      </c>
      <c r="AI29" s="280" t="e">
        <f t="shared" si="1"/>
        <v>#REF!</v>
      </c>
      <c r="AJ29" s="265"/>
      <c r="AK29" s="203">
        <v>85</v>
      </c>
    </row>
    <row r="30" spans="1:37" ht="47.25" customHeight="1">
      <c r="A30" s="189">
        <v>25</v>
      </c>
      <c r="B30" s="219">
        <v>24</v>
      </c>
      <c r="C30" s="243" t="s">
        <v>1171</v>
      </c>
      <c r="D30" s="243" t="s">
        <v>227</v>
      </c>
      <c r="E30" s="243" t="s">
        <v>228</v>
      </c>
      <c r="F30" s="275"/>
      <c r="G30" s="275">
        <v>26.6</v>
      </c>
      <c r="H30" s="275"/>
      <c r="I30" s="275">
        <v>30</v>
      </c>
      <c r="J30" s="275"/>
      <c r="K30" s="275"/>
      <c r="L30" s="275"/>
      <c r="M30" s="275">
        <v>39.4</v>
      </c>
      <c r="N30" s="203">
        <v>2218932.6800000002</v>
      </c>
      <c r="O30" s="203">
        <v>1275886.29</v>
      </c>
      <c r="P30" s="276">
        <f t="shared" si="0"/>
        <v>32</v>
      </c>
      <c r="Q30" s="162"/>
      <c r="R30" s="277" t="e">
        <f>PRODUCT(P30,#REF!)</f>
        <v>#REF!</v>
      </c>
      <c r="S30" s="162"/>
      <c r="T30" s="162"/>
      <c r="U30" s="161" t="e">
        <f t="shared" si="3"/>
        <v>#N/A</v>
      </c>
      <c r="V30" s="162" t="s">
        <v>571</v>
      </c>
      <c r="W30" s="162" t="s">
        <v>869</v>
      </c>
      <c r="X30" s="162" t="s">
        <v>666</v>
      </c>
      <c r="Y30" s="162" t="s">
        <v>870</v>
      </c>
      <c r="Z30" s="162" t="s">
        <v>871</v>
      </c>
      <c r="AA30" s="162" t="s">
        <v>872</v>
      </c>
      <c r="AB30" s="162" t="s">
        <v>873</v>
      </c>
      <c r="AC30" s="162" t="s">
        <v>874</v>
      </c>
      <c r="AD30" s="162" t="s">
        <v>875</v>
      </c>
      <c r="AE30" s="162" t="s">
        <v>876</v>
      </c>
      <c r="AF30" s="278"/>
      <c r="AG30" s="278"/>
      <c r="AH30" s="279" t="e">
        <f>R30/#REF!</f>
        <v>#REF!</v>
      </c>
      <c r="AI30" s="280" t="e">
        <f t="shared" si="1"/>
        <v>#REF!</v>
      </c>
      <c r="AJ30" s="265"/>
      <c r="AK30" s="203">
        <v>57.5</v>
      </c>
    </row>
    <row r="31" spans="1:37" ht="63.75" customHeight="1">
      <c r="A31" s="189">
        <v>26</v>
      </c>
      <c r="B31" s="219">
        <v>25</v>
      </c>
      <c r="C31" s="243" t="s">
        <v>1179</v>
      </c>
      <c r="D31" s="243" t="s">
        <v>229</v>
      </c>
      <c r="E31" s="243" t="s">
        <v>230</v>
      </c>
      <c r="F31" s="275">
        <v>33.200000000000003</v>
      </c>
      <c r="G31" s="275">
        <v>31.2</v>
      </c>
      <c r="H31" s="275"/>
      <c r="I31" s="275">
        <v>30.8</v>
      </c>
      <c r="J31" s="275"/>
      <c r="K31" s="275"/>
      <c r="L31" s="275"/>
      <c r="M31" s="275"/>
      <c r="N31" s="203">
        <v>2700000</v>
      </c>
      <c r="O31" s="203">
        <v>2295000</v>
      </c>
      <c r="P31" s="276">
        <f t="shared" si="0"/>
        <v>31.733333333333334</v>
      </c>
      <c r="Q31" s="162"/>
      <c r="R31" s="277" t="e">
        <f>PRODUCT(P31,#REF!)</f>
        <v>#REF!</v>
      </c>
      <c r="S31" s="162"/>
      <c r="T31" s="162"/>
      <c r="U31" s="161" t="e">
        <f t="shared" si="3"/>
        <v>#N/A</v>
      </c>
      <c r="V31" s="162" t="s">
        <v>571</v>
      </c>
      <c r="W31" s="162" t="s">
        <v>1009</v>
      </c>
      <c r="X31" s="162" t="s">
        <v>573</v>
      </c>
      <c r="Y31" s="162" t="s">
        <v>1010</v>
      </c>
      <c r="Z31" s="162" t="s">
        <v>1011</v>
      </c>
      <c r="AA31" s="162" t="s">
        <v>1012</v>
      </c>
      <c r="AB31" s="162" t="s">
        <v>1013</v>
      </c>
      <c r="AC31" s="162" t="s">
        <v>1014</v>
      </c>
      <c r="AD31" s="162" t="s">
        <v>1015</v>
      </c>
      <c r="AE31" s="162" t="s">
        <v>1016</v>
      </c>
      <c r="AF31" s="278"/>
      <c r="AG31" s="278"/>
      <c r="AH31" s="279" t="e">
        <f>R31/#REF!</f>
        <v>#REF!</v>
      </c>
      <c r="AI31" s="280" t="e">
        <f t="shared" si="1"/>
        <v>#REF!</v>
      </c>
      <c r="AJ31" s="265"/>
      <c r="AK31" s="203">
        <v>85</v>
      </c>
    </row>
    <row r="32" spans="1:37" ht="45">
      <c r="A32" s="189">
        <v>27</v>
      </c>
      <c r="B32" s="219">
        <v>26</v>
      </c>
      <c r="C32" s="243" t="s">
        <v>1169</v>
      </c>
      <c r="D32" s="243" t="s">
        <v>231</v>
      </c>
      <c r="E32" s="243" t="s">
        <v>232</v>
      </c>
      <c r="F32" s="275">
        <v>32.799999999999997</v>
      </c>
      <c r="G32" s="275">
        <v>36.6</v>
      </c>
      <c r="H32" s="275"/>
      <c r="I32" s="275"/>
      <c r="J32" s="275"/>
      <c r="K32" s="275"/>
      <c r="L32" s="275">
        <v>25.6</v>
      </c>
      <c r="M32" s="275"/>
      <c r="N32" s="203">
        <v>5748014.3200000003</v>
      </c>
      <c r="O32" s="203">
        <v>4885812.17</v>
      </c>
      <c r="P32" s="276">
        <f t="shared" si="0"/>
        <v>31.666666666666668</v>
      </c>
      <c r="Q32" s="162"/>
      <c r="R32" s="277" t="e">
        <f>PRODUCT(P32,#REF!)</f>
        <v>#REF!</v>
      </c>
      <c r="S32" s="162"/>
      <c r="T32" s="162"/>
      <c r="U32" s="161" t="e">
        <f t="shared" si="3"/>
        <v>#N/A</v>
      </c>
      <c r="V32" s="162" t="s">
        <v>571</v>
      </c>
      <c r="W32" s="162" t="s">
        <v>644</v>
      </c>
      <c r="X32" s="162" t="s">
        <v>573</v>
      </c>
      <c r="Y32" s="162" t="s">
        <v>645</v>
      </c>
      <c r="Z32" s="162" t="s">
        <v>575</v>
      </c>
      <c r="AA32" s="162" t="s">
        <v>646</v>
      </c>
      <c r="AB32" s="162" t="s">
        <v>647</v>
      </c>
      <c r="AC32" s="162" t="s">
        <v>648</v>
      </c>
      <c r="AD32" s="162" t="s">
        <v>649</v>
      </c>
      <c r="AE32" s="162" t="s">
        <v>650</v>
      </c>
      <c r="AF32" s="278"/>
      <c r="AG32" s="278"/>
      <c r="AH32" s="279" t="e">
        <f>R32/#REF!</f>
        <v>#REF!</v>
      </c>
      <c r="AI32" s="280" t="e">
        <f t="shared" si="1"/>
        <v>#REF!</v>
      </c>
      <c r="AJ32" s="265"/>
      <c r="AK32" s="203">
        <v>85</v>
      </c>
    </row>
    <row r="33" spans="1:37" ht="68.25" customHeight="1">
      <c r="A33" s="189">
        <v>28</v>
      </c>
      <c r="B33" s="219">
        <v>27</v>
      </c>
      <c r="C33" s="243" t="s">
        <v>233</v>
      </c>
      <c r="D33" s="243" t="s">
        <v>234</v>
      </c>
      <c r="E33" s="243" t="s">
        <v>235</v>
      </c>
      <c r="F33" s="275">
        <v>32.6</v>
      </c>
      <c r="G33" s="275">
        <v>37</v>
      </c>
      <c r="H33" s="275"/>
      <c r="I33" s="275"/>
      <c r="J33" s="275"/>
      <c r="K33" s="275"/>
      <c r="L33" s="275">
        <v>25.4</v>
      </c>
      <c r="M33" s="275"/>
      <c r="N33" s="203">
        <v>10389253.99</v>
      </c>
      <c r="O33" s="203">
        <v>8830865.8900000006</v>
      </c>
      <c r="P33" s="276">
        <f t="shared" si="0"/>
        <v>31.666666666666668</v>
      </c>
      <c r="Q33" s="162"/>
      <c r="R33" s="277" t="e">
        <f>PRODUCT(P33,#REF!)</f>
        <v>#REF!</v>
      </c>
      <c r="S33" s="162"/>
      <c r="T33" s="162"/>
      <c r="U33" s="161" t="e">
        <f t="shared" si="3"/>
        <v>#N/A</v>
      </c>
      <c r="V33" s="162" t="s">
        <v>571</v>
      </c>
      <c r="W33" s="162" t="s">
        <v>785</v>
      </c>
      <c r="X33" s="162" t="s">
        <v>596</v>
      </c>
      <c r="Y33" s="162" t="s">
        <v>786</v>
      </c>
      <c r="Z33" s="162" t="s">
        <v>575</v>
      </c>
      <c r="AA33" s="162" t="s">
        <v>787</v>
      </c>
      <c r="AB33" s="162" t="s">
        <v>788</v>
      </c>
      <c r="AC33" s="162" t="s">
        <v>789</v>
      </c>
      <c r="AD33" s="162" t="s">
        <v>790</v>
      </c>
      <c r="AE33" s="162" t="s">
        <v>791</v>
      </c>
      <c r="AF33" s="278"/>
      <c r="AG33" s="278"/>
      <c r="AH33" s="279" t="e">
        <f>R33/#REF!</f>
        <v>#REF!</v>
      </c>
      <c r="AI33" s="280" t="e">
        <f t="shared" si="1"/>
        <v>#REF!</v>
      </c>
      <c r="AJ33" s="265"/>
      <c r="AK33" s="203">
        <v>85</v>
      </c>
    </row>
    <row r="34" spans="1:37" ht="78.75" customHeight="1">
      <c r="A34" s="189">
        <v>29</v>
      </c>
      <c r="B34" s="219">
        <v>28</v>
      </c>
      <c r="C34" s="243" t="s">
        <v>236</v>
      </c>
      <c r="D34" s="243" t="s">
        <v>237</v>
      </c>
      <c r="E34" s="243" t="s">
        <v>238</v>
      </c>
      <c r="F34" s="275">
        <v>30.6</v>
      </c>
      <c r="G34" s="275">
        <v>34</v>
      </c>
      <c r="H34" s="275"/>
      <c r="I34" s="275"/>
      <c r="J34" s="275"/>
      <c r="K34" s="275"/>
      <c r="L34" s="275"/>
      <c r="M34" s="275">
        <v>30.2</v>
      </c>
      <c r="N34" s="203">
        <v>8509591.0399999991</v>
      </c>
      <c r="O34" s="203">
        <v>2723069.13</v>
      </c>
      <c r="P34" s="276">
        <f t="shared" si="0"/>
        <v>31.599999999999998</v>
      </c>
      <c r="Q34" s="162"/>
      <c r="R34" s="277" t="e">
        <f>PRODUCT(P34,#REF!)</f>
        <v>#REF!</v>
      </c>
      <c r="S34" s="162"/>
      <c r="T34" s="162"/>
      <c r="U34" s="161" t="e">
        <f t="shared" si="3"/>
        <v>#N/A</v>
      </c>
      <c r="V34" s="162" t="s">
        <v>571</v>
      </c>
      <c r="W34" s="162" t="s">
        <v>588</v>
      </c>
      <c r="X34" s="162" t="s">
        <v>573</v>
      </c>
      <c r="Y34" s="162" t="s">
        <v>589</v>
      </c>
      <c r="Z34" s="162" t="s">
        <v>583</v>
      </c>
      <c r="AA34" s="162" t="s">
        <v>590</v>
      </c>
      <c r="AB34" s="162" t="s">
        <v>591</v>
      </c>
      <c r="AC34" s="162" t="s">
        <v>592</v>
      </c>
      <c r="AD34" s="162" t="s">
        <v>593</v>
      </c>
      <c r="AE34" s="162" t="s">
        <v>594</v>
      </c>
      <c r="AF34" s="278"/>
      <c r="AG34" s="278"/>
      <c r="AH34" s="279" t="e">
        <f>R34/#REF!</f>
        <v>#REF!</v>
      </c>
      <c r="AI34" s="280" t="e">
        <f t="shared" si="1"/>
        <v>#REF!</v>
      </c>
      <c r="AJ34" s="265"/>
      <c r="AK34" s="203">
        <v>32</v>
      </c>
    </row>
    <row r="35" spans="1:37" ht="60">
      <c r="A35" s="189">
        <v>30</v>
      </c>
      <c r="B35" s="219">
        <v>29</v>
      </c>
      <c r="C35" s="243" t="s">
        <v>239</v>
      </c>
      <c r="D35" s="243" t="s">
        <v>240</v>
      </c>
      <c r="E35" s="243" t="s">
        <v>241</v>
      </c>
      <c r="F35" s="275">
        <v>34</v>
      </c>
      <c r="G35" s="275"/>
      <c r="H35" s="275">
        <v>31.4</v>
      </c>
      <c r="I35" s="275">
        <v>28.6</v>
      </c>
      <c r="J35" s="275"/>
      <c r="K35" s="275"/>
      <c r="L35" s="275"/>
      <c r="M35" s="275"/>
      <c r="N35" s="203">
        <v>1159340.45</v>
      </c>
      <c r="O35" s="203">
        <v>985439.38</v>
      </c>
      <c r="P35" s="276">
        <f t="shared" si="0"/>
        <v>31.333333333333332</v>
      </c>
      <c r="Q35" s="162"/>
      <c r="R35" s="277" t="e">
        <f>PRODUCT(P35,#REF!)</f>
        <v>#REF!</v>
      </c>
      <c r="S35" s="162"/>
      <c r="T35" s="162"/>
      <c r="U35" s="161" t="e">
        <f t="shared" si="3"/>
        <v>#N/A</v>
      </c>
      <c r="V35" s="162" t="s">
        <v>571</v>
      </c>
      <c r="W35" s="162" t="s">
        <v>1032</v>
      </c>
      <c r="X35" s="162" t="s">
        <v>636</v>
      </c>
      <c r="Y35" s="162" t="s">
        <v>1033</v>
      </c>
      <c r="Z35" s="162" t="s">
        <v>1034</v>
      </c>
      <c r="AA35" s="162" t="s">
        <v>1035</v>
      </c>
      <c r="AB35" s="162" t="s">
        <v>1036</v>
      </c>
      <c r="AC35" s="162" t="s">
        <v>1037</v>
      </c>
      <c r="AD35" s="162" t="s">
        <v>1038</v>
      </c>
      <c r="AE35" s="162" t="s">
        <v>1039</v>
      </c>
      <c r="AF35" s="278"/>
      <c r="AG35" s="278"/>
      <c r="AH35" s="279" t="e">
        <f>R35/#REF!</f>
        <v>#REF!</v>
      </c>
      <c r="AI35" s="280" t="e">
        <f t="shared" si="1"/>
        <v>#REF!</v>
      </c>
      <c r="AJ35" s="265"/>
      <c r="AK35" s="203">
        <v>85</v>
      </c>
    </row>
    <row r="36" spans="1:37" ht="90">
      <c r="A36" s="189">
        <v>31</v>
      </c>
      <c r="B36" s="219">
        <v>30</v>
      </c>
      <c r="C36" s="243" t="s">
        <v>1176</v>
      </c>
      <c r="D36" s="243" t="s">
        <v>242</v>
      </c>
      <c r="E36" s="243" t="s">
        <v>243</v>
      </c>
      <c r="F36" s="275">
        <v>33.799999999999997</v>
      </c>
      <c r="G36" s="275">
        <v>34.6</v>
      </c>
      <c r="H36" s="275"/>
      <c r="I36" s="275"/>
      <c r="J36" s="275">
        <v>25.2</v>
      </c>
      <c r="K36" s="275"/>
      <c r="L36" s="275"/>
      <c r="M36" s="275"/>
      <c r="N36" s="203">
        <v>1420334.9</v>
      </c>
      <c r="O36" s="203">
        <v>1207284.6599999999</v>
      </c>
      <c r="P36" s="276">
        <f t="shared" si="0"/>
        <v>31.200000000000003</v>
      </c>
      <c r="Q36" s="162"/>
      <c r="R36" s="277" t="e">
        <f>PRODUCT(P36,#REF!)</f>
        <v>#REF!</v>
      </c>
      <c r="S36" s="162"/>
      <c r="T36" s="162"/>
      <c r="U36" s="161" t="e">
        <f t="shared" si="3"/>
        <v>#N/A</v>
      </c>
      <c r="V36" s="162" t="s">
        <v>658</v>
      </c>
      <c r="W36" s="162" t="s">
        <v>800</v>
      </c>
      <c r="X36" s="162" t="s">
        <v>596</v>
      </c>
      <c r="Y36" s="162" t="s">
        <v>801</v>
      </c>
      <c r="Z36" s="162" t="s">
        <v>802</v>
      </c>
      <c r="AA36" s="162" t="s">
        <v>803</v>
      </c>
      <c r="AB36" s="162" t="s">
        <v>804</v>
      </c>
      <c r="AC36" s="162">
        <v>324537430</v>
      </c>
      <c r="AD36" s="162">
        <v>324537410</v>
      </c>
      <c r="AE36" s="162" t="s">
        <v>805</v>
      </c>
      <c r="AF36" s="278"/>
      <c r="AG36" s="278"/>
      <c r="AH36" s="279" t="e">
        <f>R36/#REF!</f>
        <v>#REF!</v>
      </c>
      <c r="AI36" s="280" t="e">
        <f t="shared" si="1"/>
        <v>#REF!</v>
      </c>
      <c r="AJ36" s="265"/>
      <c r="AK36" s="203">
        <v>85</v>
      </c>
    </row>
    <row r="37" spans="1:37" ht="58.5" customHeight="1">
      <c r="A37" s="189">
        <v>32</v>
      </c>
      <c r="B37" s="219">
        <v>31</v>
      </c>
      <c r="C37" s="243" t="s">
        <v>560</v>
      </c>
      <c r="D37" s="243" t="s">
        <v>244</v>
      </c>
      <c r="E37" s="243" t="s">
        <v>245</v>
      </c>
      <c r="F37" s="275">
        <v>33</v>
      </c>
      <c r="G37" s="275"/>
      <c r="H37" s="275">
        <v>28</v>
      </c>
      <c r="I37" s="275"/>
      <c r="J37" s="275"/>
      <c r="K37" s="275"/>
      <c r="L37" s="275">
        <v>32.6</v>
      </c>
      <c r="M37" s="275"/>
      <c r="N37" s="203">
        <v>1125101.56</v>
      </c>
      <c r="O37" s="203">
        <v>956336.32</v>
      </c>
      <c r="P37" s="276">
        <f t="shared" si="0"/>
        <v>31.2</v>
      </c>
      <c r="Q37" s="162"/>
      <c r="R37" s="277" t="e">
        <f>PRODUCT(P37,#REF!)</f>
        <v>#REF!</v>
      </c>
      <c r="S37" s="162"/>
      <c r="T37" s="162"/>
      <c r="U37" s="161" t="e">
        <f t="shared" si="3"/>
        <v>#N/A</v>
      </c>
      <c r="V37" s="162" t="s">
        <v>571</v>
      </c>
      <c r="W37" s="162" t="s">
        <v>659</v>
      </c>
      <c r="X37" s="162" t="s">
        <v>636</v>
      </c>
      <c r="Y37" s="162" t="s">
        <v>660</v>
      </c>
      <c r="Z37" s="162" t="s">
        <v>624</v>
      </c>
      <c r="AA37" s="162" t="s">
        <v>661</v>
      </c>
      <c r="AB37" s="162" t="s">
        <v>662</v>
      </c>
      <c r="AC37" s="162" t="s">
        <v>663</v>
      </c>
      <c r="AD37" s="162" t="s">
        <v>663</v>
      </c>
      <c r="AE37" s="162" t="s">
        <v>664</v>
      </c>
      <c r="AF37" s="278"/>
      <c r="AG37" s="278"/>
      <c r="AH37" s="279" t="e">
        <f>R37/#REF!</f>
        <v>#REF!</v>
      </c>
      <c r="AI37" s="280" t="e">
        <f t="shared" si="1"/>
        <v>#REF!</v>
      </c>
      <c r="AJ37" s="265"/>
      <c r="AK37" s="203">
        <v>85</v>
      </c>
    </row>
    <row r="38" spans="1:37" ht="105">
      <c r="A38" s="189">
        <v>33</v>
      </c>
      <c r="B38" s="219">
        <v>32</v>
      </c>
      <c r="C38" s="243" t="s">
        <v>246</v>
      </c>
      <c r="D38" s="243" t="s">
        <v>247</v>
      </c>
      <c r="E38" s="243" t="s">
        <v>248</v>
      </c>
      <c r="F38" s="275">
        <v>34.4</v>
      </c>
      <c r="G38" s="275"/>
      <c r="H38" s="275"/>
      <c r="I38" s="275">
        <v>33</v>
      </c>
      <c r="J38" s="275">
        <v>25.8</v>
      </c>
      <c r="K38" s="275"/>
      <c r="L38" s="275"/>
      <c r="M38" s="275"/>
      <c r="N38" s="203">
        <v>9081738</v>
      </c>
      <c r="O38" s="203">
        <v>7719477.2999999998</v>
      </c>
      <c r="P38" s="276">
        <f t="shared" si="0"/>
        <v>31.066666666666666</v>
      </c>
      <c r="Q38" s="162"/>
      <c r="R38" s="277" t="e">
        <f>PRODUCT(P38,#REF!)</f>
        <v>#REF!</v>
      </c>
      <c r="S38" s="162"/>
      <c r="T38" s="162"/>
      <c r="U38" s="161" t="e">
        <f t="shared" si="3"/>
        <v>#N/A</v>
      </c>
      <c r="V38" s="162" t="s">
        <v>571</v>
      </c>
      <c r="W38" s="162" t="s">
        <v>877</v>
      </c>
      <c r="X38" s="162" t="s">
        <v>856</v>
      </c>
      <c r="Y38" s="162" t="s">
        <v>878</v>
      </c>
      <c r="Z38" s="162" t="s">
        <v>879</v>
      </c>
      <c r="AA38" s="162" t="s">
        <v>880</v>
      </c>
      <c r="AB38" s="162" t="s">
        <v>881</v>
      </c>
      <c r="AC38" s="162">
        <v>322887095</v>
      </c>
      <c r="AD38" s="162">
        <v>322887055</v>
      </c>
      <c r="AE38" s="162" t="s">
        <v>882</v>
      </c>
      <c r="AF38" s="278"/>
      <c r="AG38" s="278"/>
      <c r="AH38" s="279" t="e">
        <f>R38/#REF!</f>
        <v>#REF!</v>
      </c>
      <c r="AI38" s="280" t="e">
        <f t="shared" si="1"/>
        <v>#REF!</v>
      </c>
      <c r="AJ38" s="265"/>
      <c r="AK38" s="203">
        <v>85</v>
      </c>
    </row>
    <row r="39" spans="1:37" ht="105">
      <c r="A39" s="189">
        <v>34</v>
      </c>
      <c r="B39" s="219">
        <v>33</v>
      </c>
      <c r="C39" s="243" t="s">
        <v>198</v>
      </c>
      <c r="D39" s="243" t="s">
        <v>249</v>
      </c>
      <c r="E39" s="243" t="s">
        <v>250</v>
      </c>
      <c r="F39" s="275">
        <v>34.4</v>
      </c>
      <c r="G39" s="275"/>
      <c r="H39" s="275"/>
      <c r="I39" s="275"/>
      <c r="J39" s="275">
        <v>26.2</v>
      </c>
      <c r="K39" s="275"/>
      <c r="L39" s="275">
        <v>32.6</v>
      </c>
      <c r="M39" s="275"/>
      <c r="N39" s="203">
        <v>4332106.13</v>
      </c>
      <c r="O39" s="203">
        <v>3372557.42</v>
      </c>
      <c r="P39" s="276">
        <f t="shared" si="0"/>
        <v>31.066666666666663</v>
      </c>
      <c r="Q39" s="162"/>
      <c r="R39" s="277" t="e">
        <f>PRODUCT(P39,#REF!)</f>
        <v>#REF!</v>
      </c>
      <c r="S39" s="162"/>
      <c r="T39" s="162"/>
      <c r="U39" s="161" t="e">
        <f t="shared" si="3"/>
        <v>#N/A</v>
      </c>
      <c r="V39" s="162" t="s">
        <v>571</v>
      </c>
      <c r="W39" s="162" t="s">
        <v>939</v>
      </c>
      <c r="X39" s="162" t="s">
        <v>596</v>
      </c>
      <c r="Y39" s="162" t="s">
        <v>940</v>
      </c>
      <c r="Z39" s="162" t="s">
        <v>941</v>
      </c>
      <c r="AA39" s="162" t="s">
        <v>942</v>
      </c>
      <c r="AB39" s="162" t="s">
        <v>943</v>
      </c>
      <c r="AC39" s="162" t="s">
        <v>944</v>
      </c>
      <c r="AD39" s="162">
        <v>343557165</v>
      </c>
      <c r="AE39" s="162" t="s">
        <v>945</v>
      </c>
      <c r="AF39" s="278"/>
      <c r="AG39" s="278"/>
      <c r="AH39" s="279" t="e">
        <f>R39/#REF!</f>
        <v>#REF!</v>
      </c>
      <c r="AI39" s="280" t="e">
        <f t="shared" si="1"/>
        <v>#REF!</v>
      </c>
      <c r="AJ39" s="265"/>
      <c r="AK39" s="203">
        <v>85</v>
      </c>
    </row>
    <row r="40" spans="1:37" ht="91.5" customHeight="1">
      <c r="A40" s="189">
        <v>35</v>
      </c>
      <c r="B40" s="219">
        <v>34</v>
      </c>
      <c r="C40" s="243" t="s">
        <v>1150</v>
      </c>
      <c r="D40" s="243" t="s">
        <v>251</v>
      </c>
      <c r="E40" s="243" t="s">
        <v>252</v>
      </c>
      <c r="F40" s="275">
        <v>29.4</v>
      </c>
      <c r="G40" s="275">
        <v>29.8</v>
      </c>
      <c r="H40" s="275"/>
      <c r="I40" s="275"/>
      <c r="J40" s="275"/>
      <c r="K40" s="275"/>
      <c r="L40" s="275"/>
      <c r="M40" s="275">
        <v>33.799999999999997</v>
      </c>
      <c r="N40" s="203">
        <v>2850661.93</v>
      </c>
      <c r="O40" s="203">
        <v>2423062.64</v>
      </c>
      <c r="P40" s="276">
        <f t="shared" si="0"/>
        <v>31</v>
      </c>
      <c r="Q40" s="162"/>
      <c r="R40" s="277" t="e">
        <f>PRODUCT(P40,#REF!)</f>
        <v>#REF!</v>
      </c>
      <c r="S40" s="162"/>
      <c r="T40" s="162"/>
      <c r="U40" s="161" t="e">
        <f t="shared" si="3"/>
        <v>#N/A</v>
      </c>
      <c r="V40" s="162" t="s">
        <v>571</v>
      </c>
      <c r="W40" s="162" t="s">
        <v>773</v>
      </c>
      <c r="X40" s="162" t="s">
        <v>636</v>
      </c>
      <c r="Y40" s="162" t="s">
        <v>774</v>
      </c>
      <c r="Z40" s="162" t="s">
        <v>575</v>
      </c>
      <c r="AA40" s="162" t="s">
        <v>775</v>
      </c>
      <c r="AB40" s="162" t="s">
        <v>776</v>
      </c>
      <c r="AC40" s="162">
        <v>343510530</v>
      </c>
      <c r="AD40" s="162">
        <v>343510511</v>
      </c>
      <c r="AE40" s="162" t="s">
        <v>777</v>
      </c>
      <c r="AF40" s="278"/>
      <c r="AG40" s="278"/>
      <c r="AH40" s="279" t="e">
        <f>R40/#REF!</f>
        <v>#REF!</v>
      </c>
      <c r="AI40" s="280" t="e">
        <f t="shared" si="1"/>
        <v>#REF!</v>
      </c>
      <c r="AJ40" s="265"/>
      <c r="AK40" s="203">
        <v>85</v>
      </c>
    </row>
    <row r="41" spans="1:37" ht="75">
      <c r="A41" s="189">
        <v>36</v>
      </c>
      <c r="B41" s="219">
        <v>35</v>
      </c>
      <c r="C41" s="243" t="s">
        <v>253</v>
      </c>
      <c r="D41" s="243" t="s">
        <v>254</v>
      </c>
      <c r="E41" s="243" t="s">
        <v>255</v>
      </c>
      <c r="F41" s="275">
        <v>33.799999999999997</v>
      </c>
      <c r="G41" s="275"/>
      <c r="H41" s="275"/>
      <c r="I41" s="275"/>
      <c r="J41" s="275">
        <v>32.6</v>
      </c>
      <c r="K41" s="275">
        <v>26.2</v>
      </c>
      <c r="L41" s="275"/>
      <c r="M41" s="275"/>
      <c r="N41" s="203">
        <v>9932456.5</v>
      </c>
      <c r="O41" s="203">
        <v>8442588.0199999996</v>
      </c>
      <c r="P41" s="276">
        <f t="shared" si="0"/>
        <v>30.866666666666671</v>
      </c>
      <c r="Q41" s="162"/>
      <c r="R41" s="277" t="e">
        <f>PRODUCT(P41,#REF!)</f>
        <v>#REF!</v>
      </c>
      <c r="S41" s="162"/>
      <c r="T41" s="162"/>
      <c r="U41" s="161" t="e">
        <f t="shared" si="3"/>
        <v>#N/A</v>
      </c>
      <c r="V41" s="162" t="s">
        <v>571</v>
      </c>
      <c r="W41" s="162" t="s">
        <v>659</v>
      </c>
      <c r="X41" s="162" t="s">
        <v>636</v>
      </c>
      <c r="Y41" s="162" t="s">
        <v>660</v>
      </c>
      <c r="Z41" s="162" t="s">
        <v>624</v>
      </c>
      <c r="AA41" s="162" t="s">
        <v>661</v>
      </c>
      <c r="AB41" s="162" t="s">
        <v>662</v>
      </c>
      <c r="AC41" s="162" t="s">
        <v>663</v>
      </c>
      <c r="AD41" s="162" t="s">
        <v>663</v>
      </c>
      <c r="AE41" s="162" t="s">
        <v>664</v>
      </c>
      <c r="AF41" s="278"/>
      <c r="AG41" s="278"/>
      <c r="AH41" s="279" t="e">
        <f>R41/#REF!</f>
        <v>#REF!</v>
      </c>
      <c r="AI41" s="280" t="e">
        <f t="shared" si="1"/>
        <v>#REF!</v>
      </c>
      <c r="AJ41" s="265"/>
      <c r="AK41" s="203">
        <v>85</v>
      </c>
    </row>
    <row r="42" spans="1:37" ht="45">
      <c r="A42" s="189">
        <v>37</v>
      </c>
      <c r="B42" s="219">
        <v>36</v>
      </c>
      <c r="C42" s="243" t="s">
        <v>139</v>
      </c>
      <c r="D42" s="243" t="s">
        <v>256</v>
      </c>
      <c r="E42" s="243" t="s">
        <v>257</v>
      </c>
      <c r="F42" s="275">
        <v>33.6</v>
      </c>
      <c r="G42" s="275">
        <v>30.2</v>
      </c>
      <c r="H42" s="275"/>
      <c r="I42" s="275"/>
      <c r="J42" s="275"/>
      <c r="K42" s="275"/>
      <c r="L42" s="275"/>
      <c r="M42" s="275">
        <v>28.2</v>
      </c>
      <c r="N42" s="203">
        <v>1438624</v>
      </c>
      <c r="O42" s="203">
        <v>1222830.3899999999</v>
      </c>
      <c r="P42" s="276">
        <f t="shared" si="0"/>
        <v>30.666666666666668</v>
      </c>
      <c r="Q42" s="162"/>
      <c r="R42" s="277" t="e">
        <f>PRODUCT(P42,#REF!)</f>
        <v>#REF!</v>
      </c>
      <c r="S42" s="162"/>
      <c r="T42" s="162"/>
      <c r="U42" s="161" t="e">
        <f t="shared" si="3"/>
        <v>#N/A</v>
      </c>
      <c r="V42" s="162" t="s">
        <v>571</v>
      </c>
      <c r="W42" s="162" t="s">
        <v>703</v>
      </c>
      <c r="X42" s="162" t="s">
        <v>573</v>
      </c>
      <c r="Y42" s="162" t="s">
        <v>704</v>
      </c>
      <c r="Z42" s="162" t="s">
        <v>705</v>
      </c>
      <c r="AA42" s="162" t="s">
        <v>706</v>
      </c>
      <c r="AB42" s="162" t="s">
        <v>707</v>
      </c>
      <c r="AC42" s="162" t="s">
        <v>708</v>
      </c>
      <c r="AD42" s="162" t="s">
        <v>709</v>
      </c>
      <c r="AE42" s="162" t="s">
        <v>710</v>
      </c>
      <c r="AF42" s="278"/>
      <c r="AG42" s="278"/>
      <c r="AH42" s="279" t="e">
        <f>R42/#REF!</f>
        <v>#REF!</v>
      </c>
      <c r="AI42" s="280" t="e">
        <f t="shared" si="1"/>
        <v>#REF!</v>
      </c>
      <c r="AJ42" s="265"/>
      <c r="AK42" s="203">
        <v>85</v>
      </c>
    </row>
    <row r="43" spans="1:37" ht="81.75" customHeight="1">
      <c r="A43" s="189">
        <v>38</v>
      </c>
      <c r="B43" s="219">
        <v>37</v>
      </c>
      <c r="C43" s="243" t="s">
        <v>258</v>
      </c>
      <c r="D43" s="243" t="s">
        <v>259</v>
      </c>
      <c r="E43" s="243" t="s">
        <v>260</v>
      </c>
      <c r="F43" s="275">
        <v>27</v>
      </c>
      <c r="G43" s="275">
        <v>34</v>
      </c>
      <c r="H43" s="275"/>
      <c r="I43" s="275"/>
      <c r="J43" s="275">
        <v>31</v>
      </c>
      <c r="K43" s="275"/>
      <c r="L43" s="275"/>
      <c r="M43" s="275"/>
      <c r="N43" s="203">
        <v>4482063.58</v>
      </c>
      <c r="O43" s="203">
        <v>3809754.04</v>
      </c>
      <c r="P43" s="276">
        <f t="shared" si="0"/>
        <v>30.666666666666668</v>
      </c>
      <c r="Q43" s="162"/>
      <c r="R43" s="277" t="e">
        <f>PRODUCT(P43,#REF!)</f>
        <v>#REF!</v>
      </c>
      <c r="S43" s="162"/>
      <c r="T43" s="162"/>
      <c r="U43" s="161" t="e">
        <f t="shared" si="3"/>
        <v>#N/A</v>
      </c>
      <c r="V43" s="162" t="s">
        <v>571</v>
      </c>
      <c r="W43" s="162" t="s">
        <v>1017</v>
      </c>
      <c r="X43" s="162" t="s">
        <v>1018</v>
      </c>
      <c r="Y43" s="162" t="s">
        <v>1019</v>
      </c>
      <c r="Z43" s="162" t="s">
        <v>1020</v>
      </c>
      <c r="AA43" s="162" t="s">
        <v>1021</v>
      </c>
      <c r="AB43" s="162" t="s">
        <v>752</v>
      </c>
      <c r="AC43" s="162" t="s">
        <v>1022</v>
      </c>
      <c r="AD43" s="162" t="s">
        <v>1023</v>
      </c>
      <c r="AE43" s="162" t="s">
        <v>1024</v>
      </c>
      <c r="AF43" s="278"/>
      <c r="AG43" s="278"/>
      <c r="AH43" s="279" t="e">
        <f>R43/#REF!</f>
        <v>#REF!</v>
      </c>
      <c r="AI43" s="280" t="e">
        <f t="shared" si="1"/>
        <v>#REF!</v>
      </c>
      <c r="AJ43" s="265"/>
      <c r="AK43" s="203">
        <v>85</v>
      </c>
    </row>
    <row r="44" spans="1:37" ht="81" customHeight="1">
      <c r="A44" s="189">
        <v>39</v>
      </c>
      <c r="B44" s="219">
        <v>38</v>
      </c>
      <c r="C44" s="243" t="s">
        <v>239</v>
      </c>
      <c r="D44" s="243" t="s">
        <v>261</v>
      </c>
      <c r="E44" s="243" t="s">
        <v>262</v>
      </c>
      <c r="F44" s="275">
        <v>31.8</v>
      </c>
      <c r="G44" s="275">
        <v>32.200000000000003</v>
      </c>
      <c r="H44" s="275"/>
      <c r="I44" s="275"/>
      <c r="J44" s="275"/>
      <c r="K44" s="275"/>
      <c r="L44" s="275"/>
      <c r="M44" s="275">
        <v>28</v>
      </c>
      <c r="N44" s="203">
        <v>3193373.87</v>
      </c>
      <c r="O44" s="203">
        <v>2714367.79</v>
      </c>
      <c r="P44" s="276">
        <f t="shared" si="0"/>
        <v>30.666666666666668</v>
      </c>
      <c r="Q44" s="162"/>
      <c r="R44" s="277" t="e">
        <f>PRODUCT(P44,#REF!)</f>
        <v>#REF!</v>
      </c>
      <c r="S44" s="162"/>
      <c r="T44" s="162"/>
      <c r="U44" s="161"/>
      <c r="V44" s="162" t="s">
        <v>571</v>
      </c>
      <c r="W44" s="162" t="s">
        <v>1087</v>
      </c>
      <c r="X44" s="162" t="s">
        <v>636</v>
      </c>
      <c r="Y44" s="162" t="s">
        <v>1088</v>
      </c>
      <c r="Z44" s="162" t="s">
        <v>764</v>
      </c>
      <c r="AA44" s="162" t="s">
        <v>1089</v>
      </c>
      <c r="AB44" s="162" t="s">
        <v>1090</v>
      </c>
      <c r="AC44" s="162">
        <v>343229203</v>
      </c>
      <c r="AD44" s="162">
        <v>343229111</v>
      </c>
      <c r="AE44" s="162" t="s">
        <v>766</v>
      </c>
      <c r="AF44" s="278"/>
      <c r="AG44" s="278"/>
      <c r="AH44" s="279" t="e">
        <f>R44/#REF!</f>
        <v>#REF!</v>
      </c>
      <c r="AI44" s="280" t="e">
        <f t="shared" si="1"/>
        <v>#REF!</v>
      </c>
      <c r="AJ44" s="265"/>
      <c r="AK44" s="203">
        <v>85</v>
      </c>
    </row>
    <row r="45" spans="1:37" ht="90">
      <c r="A45" s="189">
        <v>40</v>
      </c>
      <c r="B45" s="219">
        <v>39</v>
      </c>
      <c r="C45" s="243" t="s">
        <v>263</v>
      </c>
      <c r="D45" s="243" t="s">
        <v>264</v>
      </c>
      <c r="E45" s="243" t="s">
        <v>265</v>
      </c>
      <c r="F45" s="275">
        <v>35.200000000000003</v>
      </c>
      <c r="G45" s="275">
        <v>28.2</v>
      </c>
      <c r="H45" s="275"/>
      <c r="I45" s="275"/>
      <c r="J45" s="275"/>
      <c r="K45" s="275"/>
      <c r="L45" s="275"/>
      <c r="M45" s="275">
        <v>28.4</v>
      </c>
      <c r="N45" s="203">
        <v>1438702.48</v>
      </c>
      <c r="O45" s="203">
        <v>1222897.1000000001</v>
      </c>
      <c r="P45" s="276">
        <f t="shared" si="0"/>
        <v>30.600000000000005</v>
      </c>
      <c r="Q45" s="162"/>
      <c r="R45" s="277" t="e">
        <f>PRODUCT(P45,#REF!)</f>
        <v>#REF!</v>
      </c>
      <c r="S45" s="162"/>
      <c r="T45" s="162"/>
      <c r="U45" s="161" t="e">
        <f t="shared" ref="U45:U82" si="4">#N/A</f>
        <v>#N/A</v>
      </c>
      <c r="V45" s="162" t="s">
        <v>571</v>
      </c>
      <c r="W45" s="162" t="s">
        <v>613</v>
      </c>
      <c r="X45" s="162" t="s">
        <v>573</v>
      </c>
      <c r="Y45" s="162" t="s">
        <v>614</v>
      </c>
      <c r="Z45" s="162" t="s">
        <v>615</v>
      </c>
      <c r="AA45" s="162" t="s">
        <v>616</v>
      </c>
      <c r="AB45" s="162" t="s">
        <v>617</v>
      </c>
      <c r="AC45" s="162" t="s">
        <v>618</v>
      </c>
      <c r="AD45" s="162" t="s">
        <v>619</v>
      </c>
      <c r="AE45" s="162" t="s">
        <v>620</v>
      </c>
      <c r="AF45" s="278"/>
      <c r="AG45" s="278"/>
      <c r="AH45" s="279" t="e">
        <f>R45/#REF!</f>
        <v>#REF!</v>
      </c>
      <c r="AI45" s="280" t="e">
        <f t="shared" si="1"/>
        <v>#REF!</v>
      </c>
      <c r="AJ45" s="265"/>
      <c r="AK45" s="203">
        <v>85</v>
      </c>
    </row>
    <row r="46" spans="1:37" ht="60" customHeight="1">
      <c r="A46" s="189">
        <v>41</v>
      </c>
      <c r="B46" s="219">
        <v>40</v>
      </c>
      <c r="C46" s="243" t="s">
        <v>1165</v>
      </c>
      <c r="D46" s="243" t="s">
        <v>266</v>
      </c>
      <c r="E46" s="243" t="s">
        <v>267</v>
      </c>
      <c r="F46" s="275">
        <v>28</v>
      </c>
      <c r="G46" s="275"/>
      <c r="H46" s="275">
        <v>34.4</v>
      </c>
      <c r="I46" s="275"/>
      <c r="J46" s="275">
        <v>29.4</v>
      </c>
      <c r="K46" s="275"/>
      <c r="L46" s="275"/>
      <c r="M46" s="275"/>
      <c r="N46" s="203">
        <v>6642001.3399999999</v>
      </c>
      <c r="O46" s="203">
        <v>4563054.92</v>
      </c>
      <c r="P46" s="276">
        <f t="shared" si="0"/>
        <v>30.599999999999998</v>
      </c>
      <c r="Q46" s="162"/>
      <c r="R46" s="277" t="e">
        <f>PRODUCT(P46,#REF!)</f>
        <v>#REF!</v>
      </c>
      <c r="S46" s="162"/>
      <c r="T46" s="162"/>
      <c r="U46" s="161" t="e">
        <f t="shared" si="4"/>
        <v>#N/A</v>
      </c>
      <c r="V46" s="162" t="s">
        <v>571</v>
      </c>
      <c r="W46" s="162" t="s">
        <v>1106</v>
      </c>
      <c r="X46" s="162" t="s">
        <v>666</v>
      </c>
      <c r="Y46" s="162" t="s">
        <v>1107</v>
      </c>
      <c r="Z46" s="162" t="s">
        <v>764</v>
      </c>
      <c r="AA46" s="162" t="s">
        <v>1108</v>
      </c>
      <c r="AB46" s="162" t="s">
        <v>1109</v>
      </c>
      <c r="AC46" s="162" t="s">
        <v>1110</v>
      </c>
      <c r="AD46" s="162" t="s">
        <v>1111</v>
      </c>
      <c r="AE46" s="162" t="s">
        <v>1112</v>
      </c>
      <c r="AF46" s="278"/>
      <c r="AG46" s="278"/>
      <c r="AH46" s="279" t="e">
        <f>R46/#REF!</f>
        <v>#REF!</v>
      </c>
      <c r="AI46" s="280" t="e">
        <f t="shared" si="1"/>
        <v>#REF!</v>
      </c>
      <c r="AJ46" s="265"/>
      <c r="AK46" s="203">
        <v>68.7</v>
      </c>
    </row>
    <row r="47" spans="1:37" ht="84.75" customHeight="1">
      <c r="A47" s="189">
        <v>42</v>
      </c>
      <c r="B47" s="219">
        <v>41</v>
      </c>
      <c r="C47" s="243" t="s">
        <v>268</v>
      </c>
      <c r="D47" s="243" t="s">
        <v>269</v>
      </c>
      <c r="E47" s="243" t="s">
        <v>270</v>
      </c>
      <c r="F47" s="275"/>
      <c r="G47" s="275"/>
      <c r="H47" s="275">
        <v>28.8</v>
      </c>
      <c r="I47" s="275">
        <v>34.4</v>
      </c>
      <c r="J47" s="275"/>
      <c r="K47" s="275"/>
      <c r="L47" s="275"/>
      <c r="M47" s="275">
        <v>28.4</v>
      </c>
      <c r="N47" s="203">
        <v>2360474.14</v>
      </c>
      <c r="O47" s="203">
        <v>1913872.43</v>
      </c>
      <c r="P47" s="276">
        <f t="shared" si="0"/>
        <v>30.533333333333331</v>
      </c>
      <c r="Q47" s="162"/>
      <c r="R47" s="277" t="e">
        <f>PRODUCT(P47,#REF!)</f>
        <v>#REF!</v>
      </c>
      <c r="S47" s="162"/>
      <c r="T47" s="162"/>
      <c r="U47" s="161" t="e">
        <f t="shared" si="4"/>
        <v>#N/A</v>
      </c>
      <c r="V47" s="162" t="s">
        <v>571</v>
      </c>
      <c r="W47" s="162" t="s">
        <v>1082</v>
      </c>
      <c r="X47" s="162" t="s">
        <v>573</v>
      </c>
      <c r="Y47" s="162" t="s">
        <v>1083</v>
      </c>
      <c r="Z47" s="162" t="s">
        <v>575</v>
      </c>
      <c r="AA47" s="162" t="s">
        <v>1084</v>
      </c>
      <c r="AB47" s="162" t="s">
        <v>1085</v>
      </c>
      <c r="AC47" s="162">
        <v>324756328</v>
      </c>
      <c r="AD47" s="162">
        <v>324756301</v>
      </c>
      <c r="AE47" s="162" t="s">
        <v>1086</v>
      </c>
      <c r="AF47" s="278"/>
      <c r="AG47" s="278"/>
      <c r="AH47" s="279" t="e">
        <f>R47/#REF!</f>
        <v>#REF!</v>
      </c>
      <c r="AI47" s="280" t="e">
        <f t="shared" si="1"/>
        <v>#REF!</v>
      </c>
      <c r="AJ47" s="265"/>
      <c r="AK47" s="203">
        <v>81.08</v>
      </c>
    </row>
    <row r="48" spans="1:37" ht="56.25" customHeight="1">
      <c r="A48" s="189">
        <v>43</v>
      </c>
      <c r="B48" s="219">
        <v>42</v>
      </c>
      <c r="C48" s="243" t="s">
        <v>271</v>
      </c>
      <c r="D48" s="243" t="s">
        <v>272</v>
      </c>
      <c r="E48" s="243" t="s">
        <v>273</v>
      </c>
      <c r="F48" s="275">
        <v>27.4</v>
      </c>
      <c r="G48" s="275"/>
      <c r="H48" s="275">
        <v>32.200000000000003</v>
      </c>
      <c r="I48" s="275"/>
      <c r="J48" s="275"/>
      <c r="K48" s="275"/>
      <c r="L48" s="275">
        <v>31.6</v>
      </c>
      <c r="M48" s="275"/>
      <c r="N48" s="203">
        <v>4714724.8499999996</v>
      </c>
      <c r="O48" s="203">
        <v>4007516.12</v>
      </c>
      <c r="P48" s="276">
        <f t="shared" si="0"/>
        <v>30.400000000000002</v>
      </c>
      <c r="Q48" s="162"/>
      <c r="R48" s="277" t="e">
        <f>PRODUCT(P48,#REF!)</f>
        <v>#REF!</v>
      </c>
      <c r="S48" s="162"/>
      <c r="T48" s="162"/>
      <c r="U48" s="161" t="e">
        <f t="shared" si="4"/>
        <v>#N/A</v>
      </c>
      <c r="V48" s="162" t="s">
        <v>571</v>
      </c>
      <c r="W48" s="162" t="s">
        <v>847</v>
      </c>
      <c r="X48" s="162" t="s">
        <v>848</v>
      </c>
      <c r="Y48" s="162" t="s">
        <v>849</v>
      </c>
      <c r="Z48" s="162" t="s">
        <v>624</v>
      </c>
      <c r="AA48" s="162" t="s">
        <v>850</v>
      </c>
      <c r="AB48" s="162" t="s">
        <v>851</v>
      </c>
      <c r="AC48" s="162" t="s">
        <v>852</v>
      </c>
      <c r="AD48" s="162" t="s">
        <v>853</v>
      </c>
      <c r="AE48" s="162" t="s">
        <v>854</v>
      </c>
      <c r="AF48" s="278"/>
      <c r="AG48" s="278"/>
      <c r="AH48" s="279" t="e">
        <f>R48/#REF!</f>
        <v>#REF!</v>
      </c>
      <c r="AI48" s="280" t="e">
        <f t="shared" si="1"/>
        <v>#REF!</v>
      </c>
      <c r="AJ48" s="265"/>
      <c r="AK48" s="203">
        <v>85</v>
      </c>
    </row>
    <row r="49" spans="1:37" ht="75">
      <c r="A49" s="189">
        <v>44</v>
      </c>
      <c r="B49" s="219">
        <v>43</v>
      </c>
      <c r="C49" s="243" t="s">
        <v>1180</v>
      </c>
      <c r="D49" s="243" t="s">
        <v>274</v>
      </c>
      <c r="E49" s="243" t="s">
        <v>275</v>
      </c>
      <c r="F49" s="275">
        <v>29.6</v>
      </c>
      <c r="G49" s="275">
        <v>31.2</v>
      </c>
      <c r="H49" s="275">
        <v>30</v>
      </c>
      <c r="I49" s="275"/>
      <c r="J49" s="275"/>
      <c r="K49" s="275"/>
      <c r="L49" s="275"/>
      <c r="M49" s="275"/>
      <c r="N49" s="203">
        <v>16759679.619999999</v>
      </c>
      <c r="O49" s="203">
        <v>13171395.67</v>
      </c>
      <c r="P49" s="276">
        <f t="shared" si="0"/>
        <v>30.266666666666666</v>
      </c>
      <c r="Q49" s="162"/>
      <c r="R49" s="277" t="e">
        <f>PRODUCT(P49,#REF!)</f>
        <v>#REF!</v>
      </c>
      <c r="S49" s="162"/>
      <c r="T49" s="162"/>
      <c r="U49" s="161" t="e">
        <f t="shared" si="4"/>
        <v>#N/A</v>
      </c>
      <c r="V49" s="162" t="s">
        <v>571</v>
      </c>
      <c r="W49" s="162" t="s">
        <v>665</v>
      </c>
      <c r="X49" s="162" t="s">
        <v>666</v>
      </c>
      <c r="Y49" s="162" t="s">
        <v>667</v>
      </c>
      <c r="Z49" s="162" t="s">
        <v>575</v>
      </c>
      <c r="AA49" s="162" t="s">
        <v>668</v>
      </c>
      <c r="AB49" s="162" t="s">
        <v>669</v>
      </c>
      <c r="AC49" s="162">
        <v>48326735104</v>
      </c>
      <c r="AD49" s="162">
        <v>48326736081</v>
      </c>
      <c r="AE49" s="162" t="s">
        <v>670</v>
      </c>
      <c r="AF49" s="278"/>
      <c r="AG49" s="278"/>
      <c r="AH49" s="279" t="e">
        <f>R49/#REF!</f>
        <v>#REF!</v>
      </c>
      <c r="AI49" s="280" t="e">
        <f t="shared" si="1"/>
        <v>#REF!</v>
      </c>
      <c r="AJ49" s="265"/>
      <c r="AK49" s="203">
        <v>85</v>
      </c>
    </row>
    <row r="50" spans="1:37" ht="62.25" customHeight="1">
      <c r="A50" s="189">
        <v>45</v>
      </c>
      <c r="B50" s="219">
        <v>44</v>
      </c>
      <c r="C50" s="243" t="s">
        <v>258</v>
      </c>
      <c r="D50" s="243" t="s">
        <v>276</v>
      </c>
      <c r="E50" s="243" t="s">
        <v>277</v>
      </c>
      <c r="F50" s="275">
        <v>30.2</v>
      </c>
      <c r="G50" s="275">
        <v>34</v>
      </c>
      <c r="H50" s="275"/>
      <c r="I50" s="275"/>
      <c r="J50" s="275"/>
      <c r="K50" s="275"/>
      <c r="L50" s="275">
        <v>26.4</v>
      </c>
      <c r="M50" s="275"/>
      <c r="N50" s="203">
        <v>2752930.66</v>
      </c>
      <c r="O50" s="203">
        <v>2339991.06</v>
      </c>
      <c r="P50" s="276">
        <f t="shared" si="0"/>
        <v>30.2</v>
      </c>
      <c r="Q50" s="162"/>
      <c r="R50" s="277" t="e">
        <f>PRODUCT(P50,#REF!)</f>
        <v>#REF!</v>
      </c>
      <c r="S50" s="162"/>
      <c r="T50" s="162"/>
      <c r="U50" s="161" t="e">
        <f t="shared" si="4"/>
        <v>#N/A</v>
      </c>
      <c r="V50" s="162" t="s">
        <v>571</v>
      </c>
      <c r="W50" s="162" t="s">
        <v>767</v>
      </c>
      <c r="X50" s="162" t="s">
        <v>596</v>
      </c>
      <c r="Y50" s="162" t="s">
        <v>768</v>
      </c>
      <c r="Z50" s="162" t="s">
        <v>575</v>
      </c>
      <c r="AA50" s="162" t="s">
        <v>769</v>
      </c>
      <c r="AB50" s="162" t="s">
        <v>770</v>
      </c>
      <c r="AC50" s="162" t="s">
        <v>771</v>
      </c>
      <c r="AD50" s="162" t="s">
        <v>771</v>
      </c>
      <c r="AE50" s="162" t="s">
        <v>772</v>
      </c>
      <c r="AF50" s="278"/>
      <c r="AG50" s="278"/>
      <c r="AH50" s="279" t="e">
        <f>R50/#REF!</f>
        <v>#REF!</v>
      </c>
      <c r="AI50" s="280" t="e">
        <f t="shared" si="1"/>
        <v>#REF!</v>
      </c>
      <c r="AJ50" s="265"/>
      <c r="AK50" s="203">
        <v>85</v>
      </c>
    </row>
    <row r="51" spans="1:37" ht="75">
      <c r="A51" s="189">
        <v>46</v>
      </c>
      <c r="B51" s="219">
        <v>45</v>
      </c>
      <c r="C51" s="243" t="s">
        <v>278</v>
      </c>
      <c r="D51" s="243" t="s">
        <v>279</v>
      </c>
      <c r="E51" s="243" t="s">
        <v>280</v>
      </c>
      <c r="F51" s="275">
        <v>32.799999999999997</v>
      </c>
      <c r="G51" s="275">
        <v>30.6</v>
      </c>
      <c r="H51" s="275"/>
      <c r="I51" s="275"/>
      <c r="J51" s="275">
        <v>27.2</v>
      </c>
      <c r="K51" s="275"/>
      <c r="L51" s="275"/>
      <c r="M51" s="275"/>
      <c r="N51" s="203">
        <v>488473.34</v>
      </c>
      <c r="O51" s="203">
        <v>415202.33</v>
      </c>
      <c r="P51" s="276">
        <f t="shared" si="0"/>
        <v>30.2</v>
      </c>
      <c r="Q51" s="162"/>
      <c r="R51" s="277" t="e">
        <f>PRODUCT(P51,#REF!)</f>
        <v>#REF!</v>
      </c>
      <c r="S51" s="162"/>
      <c r="T51" s="162"/>
      <c r="U51" s="161" t="e">
        <f t="shared" si="4"/>
        <v>#N/A</v>
      </c>
      <c r="V51" s="162" t="s">
        <v>571</v>
      </c>
      <c r="W51" s="162" t="s">
        <v>754</v>
      </c>
      <c r="X51" s="162" t="s">
        <v>636</v>
      </c>
      <c r="Y51" s="162" t="s">
        <v>755</v>
      </c>
      <c r="Z51" s="162" t="s">
        <v>756</v>
      </c>
      <c r="AA51" s="162" t="s">
        <v>757</v>
      </c>
      <c r="AB51" s="162" t="s">
        <v>609</v>
      </c>
      <c r="AC51" s="162" t="s">
        <v>758</v>
      </c>
      <c r="AD51" s="162" t="s">
        <v>759</v>
      </c>
      <c r="AE51" s="162" t="s">
        <v>760</v>
      </c>
      <c r="AF51" s="278"/>
      <c r="AG51" s="278"/>
      <c r="AH51" s="279" t="e">
        <f>R51/#REF!</f>
        <v>#REF!</v>
      </c>
      <c r="AI51" s="280" t="e">
        <f t="shared" si="1"/>
        <v>#REF!</v>
      </c>
      <c r="AJ51" s="265"/>
      <c r="AK51" s="203">
        <v>85</v>
      </c>
    </row>
    <row r="52" spans="1:37" ht="60">
      <c r="A52" s="189">
        <v>47</v>
      </c>
      <c r="B52" s="219">
        <v>46</v>
      </c>
      <c r="C52" s="243" t="s">
        <v>224</v>
      </c>
      <c r="D52" s="243" t="s">
        <v>281</v>
      </c>
      <c r="E52" s="243" t="s">
        <v>282</v>
      </c>
      <c r="F52" s="275">
        <v>34.6</v>
      </c>
      <c r="G52" s="275">
        <v>26.6</v>
      </c>
      <c r="H52" s="275"/>
      <c r="I52" s="275"/>
      <c r="J52" s="275"/>
      <c r="K52" s="275">
        <v>29.2</v>
      </c>
      <c r="L52" s="275"/>
      <c r="M52" s="275"/>
      <c r="N52" s="203">
        <v>4363394.1900000004</v>
      </c>
      <c r="O52" s="203">
        <v>3708885.06</v>
      </c>
      <c r="P52" s="276">
        <f t="shared" si="0"/>
        <v>30.133333333333336</v>
      </c>
      <c r="Q52" s="162"/>
      <c r="R52" s="277" t="e">
        <f>PRODUCT(P52,#REF!)</f>
        <v>#REF!</v>
      </c>
      <c r="S52" s="162"/>
      <c r="T52" s="162"/>
      <c r="U52" s="161" t="e">
        <f t="shared" si="4"/>
        <v>#N/A</v>
      </c>
      <c r="V52" s="162" t="s">
        <v>571</v>
      </c>
      <c r="W52" s="162" t="s">
        <v>822</v>
      </c>
      <c r="X52" s="162" t="s">
        <v>573</v>
      </c>
      <c r="Y52" s="162" t="s">
        <v>823</v>
      </c>
      <c r="Z52" s="162" t="s">
        <v>824</v>
      </c>
      <c r="AA52" s="162" t="s">
        <v>825</v>
      </c>
      <c r="AB52" s="162" t="s">
        <v>826</v>
      </c>
      <c r="AC52" s="162">
        <v>343278048</v>
      </c>
      <c r="AD52" s="162">
        <v>343278081</v>
      </c>
      <c r="AE52" s="162" t="s">
        <v>827</v>
      </c>
      <c r="AF52" s="278"/>
      <c r="AG52" s="278"/>
      <c r="AH52" s="279" t="e">
        <f>R52/#REF!</f>
        <v>#REF!</v>
      </c>
      <c r="AI52" s="280" t="e">
        <f t="shared" si="1"/>
        <v>#REF!</v>
      </c>
      <c r="AJ52" s="265"/>
      <c r="AK52" s="203">
        <v>85</v>
      </c>
    </row>
    <row r="53" spans="1:37" ht="105">
      <c r="A53" s="189">
        <v>48</v>
      </c>
      <c r="B53" s="219">
        <v>47</v>
      </c>
      <c r="C53" s="243" t="s">
        <v>236</v>
      </c>
      <c r="D53" s="243" t="s">
        <v>283</v>
      </c>
      <c r="E53" s="243" t="s">
        <v>284</v>
      </c>
      <c r="F53" s="275">
        <v>29.6</v>
      </c>
      <c r="G53" s="275"/>
      <c r="H53" s="275"/>
      <c r="I53" s="275">
        <v>34.799999999999997</v>
      </c>
      <c r="J53" s="275">
        <v>26</v>
      </c>
      <c r="K53" s="275"/>
      <c r="L53" s="275"/>
      <c r="M53" s="275"/>
      <c r="N53" s="203">
        <v>1653927.67</v>
      </c>
      <c r="O53" s="203">
        <v>1405838.51</v>
      </c>
      <c r="P53" s="276">
        <f t="shared" ref="P53:P82" si="5">AVERAGE(F53:M53)</f>
        <v>30.133333333333336</v>
      </c>
      <c r="Q53" s="162"/>
      <c r="R53" s="277" t="e">
        <f>PRODUCT(P53,#REF!)</f>
        <v>#REF!</v>
      </c>
      <c r="S53" s="162"/>
      <c r="T53" s="162"/>
      <c r="U53" s="161" t="e">
        <f t="shared" si="4"/>
        <v>#N/A</v>
      </c>
      <c r="V53" s="162" t="s">
        <v>571</v>
      </c>
      <c r="W53" s="162" t="s">
        <v>877</v>
      </c>
      <c r="X53" s="162" t="s">
        <v>856</v>
      </c>
      <c r="Y53" s="162" t="s">
        <v>878</v>
      </c>
      <c r="Z53" s="162" t="s">
        <v>879</v>
      </c>
      <c r="AA53" s="162" t="s">
        <v>880</v>
      </c>
      <c r="AB53" s="162" t="s">
        <v>881</v>
      </c>
      <c r="AC53" s="162">
        <v>322887095</v>
      </c>
      <c r="AD53" s="162">
        <v>322887055</v>
      </c>
      <c r="AE53" s="162" t="s">
        <v>882</v>
      </c>
      <c r="AF53" s="278"/>
      <c r="AG53" s="278"/>
      <c r="AH53" s="279" t="e">
        <f>R53/#REF!</f>
        <v>#REF!</v>
      </c>
      <c r="AI53" s="280" t="e">
        <f t="shared" si="1"/>
        <v>#REF!</v>
      </c>
      <c r="AJ53" s="265"/>
      <c r="AK53" s="203">
        <v>85</v>
      </c>
    </row>
    <row r="54" spans="1:37" ht="62.25" customHeight="1">
      <c r="A54" s="189">
        <v>49</v>
      </c>
      <c r="B54" s="219">
        <v>48</v>
      </c>
      <c r="C54" s="243" t="s">
        <v>285</v>
      </c>
      <c r="D54" s="243" t="s">
        <v>286</v>
      </c>
      <c r="E54" s="243" t="s">
        <v>287</v>
      </c>
      <c r="F54" s="275">
        <v>28.2</v>
      </c>
      <c r="G54" s="275">
        <v>33.799999999999997</v>
      </c>
      <c r="H54" s="275"/>
      <c r="I54" s="275"/>
      <c r="J54" s="275"/>
      <c r="K54" s="275"/>
      <c r="L54" s="275"/>
      <c r="M54" s="275">
        <v>28.2</v>
      </c>
      <c r="N54" s="203">
        <v>6219751.1500000004</v>
      </c>
      <c r="O54" s="203">
        <v>5286788.47</v>
      </c>
      <c r="P54" s="276">
        <f t="shared" si="5"/>
        <v>30.066666666666666</v>
      </c>
      <c r="Q54" s="162"/>
      <c r="R54" s="277" t="e">
        <f>PRODUCT(P54,#REF!)</f>
        <v>#REF!</v>
      </c>
      <c r="S54" s="162"/>
      <c r="T54" s="162"/>
      <c r="U54" s="161" t="e">
        <f t="shared" si="4"/>
        <v>#N/A</v>
      </c>
      <c r="V54" s="162" t="s">
        <v>571</v>
      </c>
      <c r="W54" s="162" t="s">
        <v>581</v>
      </c>
      <c r="X54" s="162" t="s">
        <v>573</v>
      </c>
      <c r="Y54" s="162" t="s">
        <v>582</v>
      </c>
      <c r="Z54" s="162" t="s">
        <v>583</v>
      </c>
      <c r="AA54" s="162" t="s">
        <v>584</v>
      </c>
      <c r="AB54" s="162" t="s">
        <v>585</v>
      </c>
      <c r="AC54" s="162" t="s">
        <v>586</v>
      </c>
      <c r="AD54" s="162" t="s">
        <v>586</v>
      </c>
      <c r="AE54" s="162" t="s">
        <v>587</v>
      </c>
      <c r="AF54" s="278"/>
      <c r="AG54" s="278"/>
      <c r="AH54" s="279" t="e">
        <f>R54/#REF!</f>
        <v>#REF!</v>
      </c>
      <c r="AI54" s="280" t="e">
        <f t="shared" si="1"/>
        <v>#REF!</v>
      </c>
      <c r="AJ54" s="265"/>
      <c r="AK54" s="203">
        <v>85</v>
      </c>
    </row>
    <row r="55" spans="1:37" ht="91.5" customHeight="1">
      <c r="A55" s="189">
        <v>50</v>
      </c>
      <c r="B55" s="219">
        <v>49</v>
      </c>
      <c r="C55" s="243" t="s">
        <v>288</v>
      </c>
      <c r="D55" s="243" t="s">
        <v>289</v>
      </c>
      <c r="E55" s="243" t="s">
        <v>290</v>
      </c>
      <c r="F55" s="275">
        <v>28.8</v>
      </c>
      <c r="G55" s="275">
        <v>30.6</v>
      </c>
      <c r="H55" s="275"/>
      <c r="I55" s="275"/>
      <c r="J55" s="275"/>
      <c r="K55" s="275"/>
      <c r="L55" s="275"/>
      <c r="M55" s="275">
        <v>30.2</v>
      </c>
      <c r="N55" s="203">
        <v>1606432.18</v>
      </c>
      <c r="O55" s="203">
        <v>1365467.35</v>
      </c>
      <c r="P55" s="276">
        <f t="shared" si="5"/>
        <v>29.866666666666671</v>
      </c>
      <c r="Q55" s="162"/>
      <c r="R55" s="277" t="e">
        <f>PRODUCT(P55,#REF!)</f>
        <v>#REF!</v>
      </c>
      <c r="S55" s="162"/>
      <c r="T55" s="162"/>
      <c r="U55" s="161" t="e">
        <f t="shared" si="4"/>
        <v>#N/A</v>
      </c>
      <c r="V55" s="162" t="s">
        <v>571</v>
      </c>
      <c r="W55" s="162" t="s">
        <v>754</v>
      </c>
      <c r="X55" s="162" t="s">
        <v>636</v>
      </c>
      <c r="Y55" s="162" t="s">
        <v>755</v>
      </c>
      <c r="Z55" s="162" t="s">
        <v>756</v>
      </c>
      <c r="AA55" s="162" t="s">
        <v>757</v>
      </c>
      <c r="AB55" s="162" t="s">
        <v>609</v>
      </c>
      <c r="AC55" s="162" t="s">
        <v>758</v>
      </c>
      <c r="AD55" s="162" t="s">
        <v>759</v>
      </c>
      <c r="AE55" s="162" t="s">
        <v>761</v>
      </c>
      <c r="AF55" s="278"/>
      <c r="AG55" s="278"/>
      <c r="AH55" s="279" t="e">
        <f>R55/#REF!</f>
        <v>#REF!</v>
      </c>
      <c r="AI55" s="280" t="e">
        <f t="shared" ref="AI55:AI82" si="6">AI54+O55</f>
        <v>#REF!</v>
      </c>
      <c r="AJ55" s="265"/>
      <c r="AK55" s="203">
        <v>85</v>
      </c>
    </row>
    <row r="56" spans="1:37" ht="74.25" customHeight="1">
      <c r="A56" s="189">
        <v>51</v>
      </c>
      <c r="B56" s="219">
        <v>50</v>
      </c>
      <c r="C56" s="243" t="s">
        <v>291</v>
      </c>
      <c r="D56" s="243" t="s">
        <v>292</v>
      </c>
      <c r="E56" s="243" t="s">
        <v>293</v>
      </c>
      <c r="F56" s="275">
        <v>32.200000000000003</v>
      </c>
      <c r="G56" s="275"/>
      <c r="H56" s="275">
        <v>24.2</v>
      </c>
      <c r="I56" s="275"/>
      <c r="J56" s="275"/>
      <c r="K56" s="275"/>
      <c r="L56" s="275"/>
      <c r="M56" s="275">
        <v>32.6</v>
      </c>
      <c r="N56" s="203">
        <v>3522209.36</v>
      </c>
      <c r="O56" s="203">
        <v>2993877.95</v>
      </c>
      <c r="P56" s="276">
        <f t="shared" si="5"/>
        <v>29.666666666666668</v>
      </c>
      <c r="Q56" s="162"/>
      <c r="R56" s="277" t="e">
        <f>PRODUCT(P56,#REF!)</f>
        <v>#REF!</v>
      </c>
      <c r="S56" s="162"/>
      <c r="T56" s="162"/>
      <c r="U56" s="161" t="e">
        <f t="shared" si="4"/>
        <v>#N/A</v>
      </c>
      <c r="V56" s="162" t="s">
        <v>571</v>
      </c>
      <c r="W56" s="162" t="s">
        <v>1025</v>
      </c>
      <c r="X56" s="162" t="s">
        <v>573</v>
      </c>
      <c r="Y56" s="162" t="s">
        <v>1026</v>
      </c>
      <c r="Z56" s="162" t="s">
        <v>705</v>
      </c>
      <c r="AA56" s="162" t="s">
        <v>1027</v>
      </c>
      <c r="AB56" s="162" t="s">
        <v>1028</v>
      </c>
      <c r="AC56" s="162" t="s">
        <v>1029</v>
      </c>
      <c r="AD56" s="162" t="s">
        <v>1029</v>
      </c>
      <c r="AE56" s="162" t="s">
        <v>1030</v>
      </c>
      <c r="AF56" s="162" t="s">
        <v>1031</v>
      </c>
      <c r="AG56" s="278"/>
      <c r="AH56" s="279" t="e">
        <f>R56/#REF!</f>
        <v>#REF!</v>
      </c>
      <c r="AI56" s="280" t="e">
        <f t="shared" si="6"/>
        <v>#REF!</v>
      </c>
      <c r="AJ56" s="265"/>
      <c r="AK56" s="203">
        <v>85</v>
      </c>
    </row>
    <row r="57" spans="1:37" ht="105">
      <c r="A57" s="189">
        <v>52</v>
      </c>
      <c r="B57" s="219">
        <v>51</v>
      </c>
      <c r="C57" s="243" t="s">
        <v>236</v>
      </c>
      <c r="D57" s="243" t="s">
        <v>294</v>
      </c>
      <c r="E57" s="243" t="s">
        <v>295</v>
      </c>
      <c r="F57" s="275">
        <v>26.4</v>
      </c>
      <c r="G57" s="275">
        <v>32.200000000000003</v>
      </c>
      <c r="H57" s="275"/>
      <c r="I57" s="275"/>
      <c r="J57" s="275"/>
      <c r="K57" s="275"/>
      <c r="L57" s="275"/>
      <c r="M57" s="275">
        <v>30</v>
      </c>
      <c r="N57" s="203">
        <v>3132026.83</v>
      </c>
      <c r="O57" s="203">
        <v>2662222.7999999998</v>
      </c>
      <c r="P57" s="276">
        <f t="shared" si="5"/>
        <v>29.533333333333331</v>
      </c>
      <c r="Q57" s="162"/>
      <c r="R57" s="277" t="e">
        <f>PRODUCT(P57,#REF!)</f>
        <v>#REF!</v>
      </c>
      <c r="S57" s="162"/>
      <c r="T57" s="162"/>
      <c r="U57" s="161" t="e">
        <f t="shared" si="4"/>
        <v>#N/A</v>
      </c>
      <c r="V57" s="162" t="s">
        <v>571</v>
      </c>
      <c r="W57" s="162" t="s">
        <v>792</v>
      </c>
      <c r="X57" s="162" t="s">
        <v>573</v>
      </c>
      <c r="Y57" s="162" t="s">
        <v>793</v>
      </c>
      <c r="Z57" s="162" t="s">
        <v>794</v>
      </c>
      <c r="AA57" s="162" t="s">
        <v>795</v>
      </c>
      <c r="AB57" s="162" t="s">
        <v>796</v>
      </c>
      <c r="AC57" s="162" t="s">
        <v>797</v>
      </c>
      <c r="AD57" s="162" t="s">
        <v>798</v>
      </c>
      <c r="AE57" s="162" t="s">
        <v>799</v>
      </c>
      <c r="AF57" s="278"/>
      <c r="AG57" s="278"/>
      <c r="AH57" s="279" t="e">
        <f>R57/#REF!</f>
        <v>#REF!</v>
      </c>
      <c r="AI57" s="280" t="e">
        <f t="shared" si="6"/>
        <v>#REF!</v>
      </c>
      <c r="AJ57" s="265"/>
      <c r="AK57" s="203">
        <v>85</v>
      </c>
    </row>
    <row r="58" spans="1:37" ht="60.75" customHeight="1">
      <c r="A58" s="189">
        <v>53</v>
      </c>
      <c r="B58" s="219">
        <v>52</v>
      </c>
      <c r="C58" s="243" t="s">
        <v>296</v>
      </c>
      <c r="D58" s="243" t="s">
        <v>297</v>
      </c>
      <c r="E58" s="243" t="s">
        <v>298</v>
      </c>
      <c r="F58" s="275">
        <v>28.8</v>
      </c>
      <c r="G58" s="275">
        <v>31.4</v>
      </c>
      <c r="H58" s="275"/>
      <c r="I58" s="275"/>
      <c r="J58" s="275"/>
      <c r="K58" s="275"/>
      <c r="L58" s="275"/>
      <c r="M58" s="275">
        <v>28</v>
      </c>
      <c r="N58" s="203">
        <v>1493808.68</v>
      </c>
      <c r="O58" s="203">
        <v>1269737.3700000001</v>
      </c>
      <c r="P58" s="276">
        <f t="shared" si="5"/>
        <v>29.400000000000002</v>
      </c>
      <c r="Q58" s="162"/>
      <c r="R58" s="277" t="e">
        <f>PRODUCT(P58,#REF!)</f>
        <v>#REF!</v>
      </c>
      <c r="S58" s="162"/>
      <c r="T58" s="162"/>
      <c r="U58" s="161" t="e">
        <f t="shared" si="4"/>
        <v>#N/A</v>
      </c>
      <c r="V58" s="162" t="s">
        <v>571</v>
      </c>
      <c r="W58" s="162" t="s">
        <v>659</v>
      </c>
      <c r="X58" s="162" t="s">
        <v>636</v>
      </c>
      <c r="Y58" s="162" t="s">
        <v>660</v>
      </c>
      <c r="Z58" s="162" t="s">
        <v>624</v>
      </c>
      <c r="AA58" s="162" t="s">
        <v>661</v>
      </c>
      <c r="AB58" s="162" t="s">
        <v>662</v>
      </c>
      <c r="AC58" s="162" t="s">
        <v>663</v>
      </c>
      <c r="AD58" s="162" t="s">
        <v>663</v>
      </c>
      <c r="AE58" s="162" t="s">
        <v>664</v>
      </c>
      <c r="AF58" s="278"/>
      <c r="AG58" s="278"/>
      <c r="AH58" s="279" t="e">
        <f>R58/#REF!</f>
        <v>#REF!</v>
      </c>
      <c r="AI58" s="280" t="e">
        <f t="shared" si="6"/>
        <v>#REF!</v>
      </c>
      <c r="AJ58" s="265"/>
      <c r="AK58" s="203">
        <v>85</v>
      </c>
    </row>
    <row r="59" spans="1:37" ht="75">
      <c r="A59" s="189">
        <v>54</v>
      </c>
      <c r="B59" s="219">
        <v>53</v>
      </c>
      <c r="C59" s="243" t="s">
        <v>299</v>
      </c>
      <c r="D59" s="243" t="s">
        <v>300</v>
      </c>
      <c r="E59" s="243" t="s">
        <v>301</v>
      </c>
      <c r="F59" s="275">
        <v>30.8</v>
      </c>
      <c r="G59" s="275"/>
      <c r="H59" s="275"/>
      <c r="I59" s="275"/>
      <c r="J59" s="275">
        <v>28.4</v>
      </c>
      <c r="K59" s="275"/>
      <c r="L59" s="275"/>
      <c r="M59" s="275">
        <v>28.6</v>
      </c>
      <c r="N59" s="203">
        <v>1392513.82</v>
      </c>
      <c r="O59" s="203">
        <v>1183636.74</v>
      </c>
      <c r="P59" s="276">
        <f t="shared" si="5"/>
        <v>29.266666666666669</v>
      </c>
      <c r="Q59" s="162"/>
      <c r="R59" s="277" t="e">
        <f>PRODUCT(P59,#REF!)</f>
        <v>#REF!</v>
      </c>
      <c r="S59" s="162"/>
      <c r="T59" s="162"/>
      <c r="U59" s="161" t="e">
        <f t="shared" si="4"/>
        <v>#N/A</v>
      </c>
      <c r="V59" s="162" t="s">
        <v>571</v>
      </c>
      <c r="W59" s="162" t="s">
        <v>659</v>
      </c>
      <c r="X59" s="162" t="s">
        <v>636</v>
      </c>
      <c r="Y59" s="162" t="s">
        <v>660</v>
      </c>
      <c r="Z59" s="162" t="s">
        <v>624</v>
      </c>
      <c r="AA59" s="162" t="s">
        <v>661</v>
      </c>
      <c r="AB59" s="162" t="s">
        <v>662</v>
      </c>
      <c r="AC59" s="162" t="s">
        <v>663</v>
      </c>
      <c r="AD59" s="162" t="s">
        <v>663</v>
      </c>
      <c r="AE59" s="162" t="s">
        <v>664</v>
      </c>
      <c r="AF59" s="278"/>
      <c r="AG59" s="278"/>
      <c r="AH59" s="279" t="e">
        <f>R59/#REF!</f>
        <v>#REF!</v>
      </c>
      <c r="AI59" s="280" t="e">
        <f t="shared" si="6"/>
        <v>#REF!</v>
      </c>
      <c r="AJ59" s="265"/>
      <c r="AK59" s="203">
        <v>85</v>
      </c>
    </row>
    <row r="60" spans="1:37" ht="75">
      <c r="A60" s="189">
        <v>55</v>
      </c>
      <c r="B60" s="219">
        <v>54</v>
      </c>
      <c r="C60" s="243" t="s">
        <v>302</v>
      </c>
      <c r="D60" s="243" t="s">
        <v>303</v>
      </c>
      <c r="E60" s="243" t="s">
        <v>304</v>
      </c>
      <c r="F60" s="275">
        <v>26.8</v>
      </c>
      <c r="G60" s="275">
        <v>32.6</v>
      </c>
      <c r="H60" s="275"/>
      <c r="I60" s="275"/>
      <c r="J60" s="275"/>
      <c r="K60" s="275"/>
      <c r="L60" s="275"/>
      <c r="M60" s="275">
        <v>28.2</v>
      </c>
      <c r="N60" s="203">
        <v>9475464.0700000003</v>
      </c>
      <c r="O60" s="203">
        <v>8054144.4500000002</v>
      </c>
      <c r="P60" s="276">
        <f t="shared" si="5"/>
        <v>29.200000000000003</v>
      </c>
      <c r="Q60" s="162"/>
      <c r="R60" s="277" t="e">
        <f>PRODUCT(P60,#REF!)</f>
        <v>#REF!</v>
      </c>
      <c r="S60" s="162"/>
      <c r="T60" s="162"/>
      <c r="U60" s="161" t="e">
        <f t="shared" si="4"/>
        <v>#N/A</v>
      </c>
      <c r="V60" s="162" t="s">
        <v>571</v>
      </c>
      <c r="W60" s="162" t="s">
        <v>703</v>
      </c>
      <c r="X60" s="162" t="s">
        <v>573</v>
      </c>
      <c r="Y60" s="162" t="s">
        <v>704</v>
      </c>
      <c r="Z60" s="162" t="s">
        <v>705</v>
      </c>
      <c r="AA60" s="162" t="s">
        <v>706</v>
      </c>
      <c r="AB60" s="162" t="s">
        <v>707</v>
      </c>
      <c r="AC60" s="162" t="s">
        <v>708</v>
      </c>
      <c r="AD60" s="162" t="s">
        <v>709</v>
      </c>
      <c r="AE60" s="162" t="s">
        <v>710</v>
      </c>
      <c r="AF60" s="278"/>
      <c r="AG60" s="278"/>
      <c r="AH60" s="279" t="e">
        <f>R60/#REF!</f>
        <v>#REF!</v>
      </c>
      <c r="AI60" s="280" t="e">
        <f t="shared" si="6"/>
        <v>#REF!</v>
      </c>
      <c r="AJ60" s="265"/>
      <c r="AK60" s="203">
        <v>85</v>
      </c>
    </row>
    <row r="61" spans="1:37" ht="60">
      <c r="A61" s="189">
        <v>56</v>
      </c>
      <c r="B61" s="219">
        <v>55</v>
      </c>
      <c r="C61" s="243" t="s">
        <v>148</v>
      </c>
      <c r="D61" s="243" t="s">
        <v>305</v>
      </c>
      <c r="E61" s="243" t="s">
        <v>306</v>
      </c>
      <c r="F61" s="275">
        <v>30.4</v>
      </c>
      <c r="G61" s="275">
        <v>28.8</v>
      </c>
      <c r="H61" s="275">
        <v>28.4</v>
      </c>
      <c r="I61" s="275"/>
      <c r="J61" s="275"/>
      <c r="K61" s="275"/>
      <c r="L61" s="275"/>
      <c r="M61" s="275"/>
      <c r="N61" s="203">
        <v>592945.9</v>
      </c>
      <c r="O61" s="203">
        <v>504004.02</v>
      </c>
      <c r="P61" s="276">
        <f t="shared" si="5"/>
        <v>29.2</v>
      </c>
      <c r="Q61" s="162"/>
      <c r="R61" s="277" t="e">
        <f>PRODUCT(P61,#REF!)</f>
        <v>#REF!</v>
      </c>
      <c r="S61" s="162"/>
      <c r="T61" s="162"/>
      <c r="U61" s="161" t="e">
        <f t="shared" si="4"/>
        <v>#N/A</v>
      </c>
      <c r="V61" s="162" t="s">
        <v>571</v>
      </c>
      <c r="W61" s="162" t="s">
        <v>695</v>
      </c>
      <c r="X61" s="162" t="s">
        <v>636</v>
      </c>
      <c r="Y61" s="162" t="s">
        <v>696</v>
      </c>
      <c r="Z61" s="162" t="s">
        <v>697</v>
      </c>
      <c r="AA61" s="162" t="s">
        <v>698</v>
      </c>
      <c r="AB61" s="162" t="s">
        <v>699</v>
      </c>
      <c r="AC61" s="162" t="s">
        <v>700</v>
      </c>
      <c r="AD61" s="162" t="s">
        <v>701</v>
      </c>
      <c r="AE61" s="162" t="s">
        <v>702</v>
      </c>
      <c r="AF61" s="278"/>
      <c r="AG61" s="278"/>
      <c r="AH61" s="279" t="e">
        <f>R61/#REF!</f>
        <v>#REF!</v>
      </c>
      <c r="AI61" s="280" t="e">
        <f t="shared" si="6"/>
        <v>#REF!</v>
      </c>
      <c r="AJ61" s="265"/>
      <c r="AK61" s="203">
        <v>85</v>
      </c>
    </row>
    <row r="62" spans="1:37" ht="45">
      <c r="A62" s="189">
        <v>57</v>
      </c>
      <c r="B62" s="219">
        <v>56</v>
      </c>
      <c r="C62" s="243" t="s">
        <v>1175</v>
      </c>
      <c r="D62" s="243" t="s">
        <v>307</v>
      </c>
      <c r="E62" s="243" t="s">
        <v>308</v>
      </c>
      <c r="F62" s="275">
        <v>28.2</v>
      </c>
      <c r="G62" s="275">
        <v>31.2</v>
      </c>
      <c r="H62" s="275"/>
      <c r="I62" s="275"/>
      <c r="J62" s="275"/>
      <c r="K62" s="275"/>
      <c r="L62" s="275"/>
      <c r="M62" s="275">
        <v>28.2</v>
      </c>
      <c r="N62" s="203">
        <v>3565618.12</v>
      </c>
      <c r="O62" s="203">
        <v>3030775.4</v>
      </c>
      <c r="P62" s="276">
        <f t="shared" si="5"/>
        <v>29.2</v>
      </c>
      <c r="Q62" s="162"/>
      <c r="R62" s="277" t="e">
        <f>PRODUCT(P62,#REF!)</f>
        <v>#REF!</v>
      </c>
      <c r="S62" s="162"/>
      <c r="T62" s="162"/>
      <c r="U62" s="161" t="e">
        <f t="shared" si="4"/>
        <v>#N/A</v>
      </c>
      <c r="V62" s="162" t="s">
        <v>571</v>
      </c>
      <c r="W62" s="162" t="s">
        <v>703</v>
      </c>
      <c r="X62" s="162" t="s">
        <v>573</v>
      </c>
      <c r="Y62" s="162" t="s">
        <v>704</v>
      </c>
      <c r="Z62" s="162" t="s">
        <v>705</v>
      </c>
      <c r="AA62" s="162" t="s">
        <v>706</v>
      </c>
      <c r="AB62" s="162" t="s">
        <v>707</v>
      </c>
      <c r="AC62" s="162" t="s">
        <v>708</v>
      </c>
      <c r="AD62" s="162" t="s">
        <v>709</v>
      </c>
      <c r="AE62" s="162" t="s">
        <v>710</v>
      </c>
      <c r="AF62" s="278"/>
      <c r="AG62" s="278"/>
      <c r="AH62" s="279" t="e">
        <f>R62/#REF!</f>
        <v>#REF!</v>
      </c>
      <c r="AI62" s="280" t="e">
        <f t="shared" si="6"/>
        <v>#REF!</v>
      </c>
      <c r="AJ62" s="265"/>
      <c r="AK62" s="203">
        <v>85</v>
      </c>
    </row>
    <row r="63" spans="1:37" ht="135">
      <c r="A63" s="189">
        <v>58</v>
      </c>
      <c r="B63" s="219">
        <v>57</v>
      </c>
      <c r="C63" s="243" t="s">
        <v>309</v>
      </c>
      <c r="D63" s="243" t="s">
        <v>310</v>
      </c>
      <c r="E63" s="243" t="s">
        <v>311</v>
      </c>
      <c r="F63" s="275"/>
      <c r="G63" s="275"/>
      <c r="H63" s="275"/>
      <c r="I63" s="275">
        <v>34.200000000000003</v>
      </c>
      <c r="J63" s="275">
        <v>24.4</v>
      </c>
      <c r="K63" s="275">
        <v>28.6</v>
      </c>
      <c r="L63" s="275"/>
      <c r="M63" s="275"/>
      <c r="N63" s="203">
        <v>2844669.14</v>
      </c>
      <c r="O63" s="203">
        <v>2417968.7599999998</v>
      </c>
      <c r="P63" s="276">
        <f t="shared" si="5"/>
        <v>29.066666666666666</v>
      </c>
      <c r="Q63" s="162"/>
      <c r="R63" s="277" t="e">
        <f>PRODUCT(P63,#REF!)</f>
        <v>#REF!</v>
      </c>
      <c r="S63" s="162"/>
      <c r="T63" s="162"/>
      <c r="U63" s="161" t="e">
        <f t="shared" si="4"/>
        <v>#N/A</v>
      </c>
      <c r="V63" s="162" t="s">
        <v>571</v>
      </c>
      <c r="W63" s="162" t="s">
        <v>1054</v>
      </c>
      <c r="X63" s="162" t="s">
        <v>666</v>
      </c>
      <c r="Y63" s="162" t="s">
        <v>1055</v>
      </c>
      <c r="Z63" s="162" t="s">
        <v>1056</v>
      </c>
      <c r="AA63" s="162" t="s">
        <v>1057</v>
      </c>
      <c r="AB63" s="162" t="s">
        <v>1058</v>
      </c>
      <c r="AC63" s="162" t="s">
        <v>1059</v>
      </c>
      <c r="AD63" s="162" t="s">
        <v>1060</v>
      </c>
      <c r="AE63" s="162" t="s">
        <v>1061</v>
      </c>
      <c r="AF63" s="278"/>
      <c r="AG63" s="278"/>
      <c r="AH63" s="279" t="e">
        <f>R63/#REF!</f>
        <v>#REF!</v>
      </c>
      <c r="AI63" s="280" t="e">
        <f t="shared" si="6"/>
        <v>#REF!</v>
      </c>
      <c r="AJ63" s="265"/>
      <c r="AK63" s="203">
        <v>85</v>
      </c>
    </row>
    <row r="64" spans="1:37" ht="75">
      <c r="A64" s="189">
        <v>59</v>
      </c>
      <c r="B64" s="219">
        <v>58</v>
      </c>
      <c r="C64" s="243" t="s">
        <v>312</v>
      </c>
      <c r="D64" s="243" t="s">
        <v>313</v>
      </c>
      <c r="E64" s="243" t="s">
        <v>314</v>
      </c>
      <c r="F64" s="275">
        <v>28.8</v>
      </c>
      <c r="G64" s="275">
        <v>30.2</v>
      </c>
      <c r="H64" s="275"/>
      <c r="I64" s="275"/>
      <c r="J64" s="275"/>
      <c r="K64" s="275"/>
      <c r="L64" s="275"/>
      <c r="M64" s="275">
        <v>28</v>
      </c>
      <c r="N64" s="203">
        <v>11437837.75</v>
      </c>
      <c r="O64" s="203">
        <v>7434594.5300000003</v>
      </c>
      <c r="P64" s="276">
        <f t="shared" si="5"/>
        <v>29</v>
      </c>
      <c r="Q64" s="162"/>
      <c r="R64" s="277" t="e">
        <f>PRODUCT(P64,#REF!)</f>
        <v>#REF!</v>
      </c>
      <c r="S64" s="162"/>
      <c r="T64" s="162"/>
      <c r="U64" s="161" t="e">
        <f t="shared" si="4"/>
        <v>#N/A</v>
      </c>
      <c r="V64" s="162" t="s">
        <v>571</v>
      </c>
      <c r="W64" s="162" t="s">
        <v>659</v>
      </c>
      <c r="X64" s="162" t="s">
        <v>636</v>
      </c>
      <c r="Y64" s="162" t="s">
        <v>660</v>
      </c>
      <c r="Z64" s="162" t="s">
        <v>624</v>
      </c>
      <c r="AA64" s="162" t="s">
        <v>661</v>
      </c>
      <c r="AB64" s="162" t="s">
        <v>662</v>
      </c>
      <c r="AC64" s="162" t="s">
        <v>663</v>
      </c>
      <c r="AD64" s="162" t="s">
        <v>663</v>
      </c>
      <c r="AE64" s="162" t="s">
        <v>664</v>
      </c>
      <c r="AF64" s="278"/>
      <c r="AG64" s="278"/>
      <c r="AH64" s="279" t="e">
        <f>R64/#REF!</f>
        <v>#REF!</v>
      </c>
      <c r="AI64" s="280" t="e">
        <f t="shared" si="6"/>
        <v>#REF!</v>
      </c>
      <c r="AJ64" s="265"/>
      <c r="AK64" s="203">
        <v>65</v>
      </c>
    </row>
    <row r="65" spans="1:37" ht="92.25" customHeight="1">
      <c r="A65" s="189">
        <v>60</v>
      </c>
      <c r="B65" s="219">
        <v>59</v>
      </c>
      <c r="C65" s="243" t="s">
        <v>1152</v>
      </c>
      <c r="D65" s="243" t="s">
        <v>315</v>
      </c>
      <c r="E65" s="243" t="s">
        <v>316</v>
      </c>
      <c r="F65" s="275">
        <v>25.8</v>
      </c>
      <c r="G65" s="275">
        <v>33</v>
      </c>
      <c r="H65" s="275"/>
      <c r="I65" s="275"/>
      <c r="J65" s="275"/>
      <c r="K65" s="275"/>
      <c r="L65" s="275"/>
      <c r="M65" s="275">
        <v>28</v>
      </c>
      <c r="N65" s="203">
        <v>2605338.84</v>
      </c>
      <c r="O65" s="203">
        <v>2214538.0099999998</v>
      </c>
      <c r="P65" s="276">
        <f t="shared" si="5"/>
        <v>28.933333333333334</v>
      </c>
      <c r="Q65" s="162"/>
      <c r="R65" s="277" t="e">
        <f>PRODUCT(P65,#REF!)</f>
        <v>#REF!</v>
      </c>
      <c r="S65" s="162"/>
      <c r="T65" s="162"/>
      <c r="U65" s="161" t="e">
        <f t="shared" si="4"/>
        <v>#N/A</v>
      </c>
      <c r="V65" s="162" t="s">
        <v>571</v>
      </c>
      <c r="W65" s="162" t="s">
        <v>572</v>
      </c>
      <c r="X65" s="162" t="s">
        <v>573</v>
      </c>
      <c r="Y65" s="162" t="s">
        <v>574</v>
      </c>
      <c r="Z65" s="162" t="s">
        <v>575</v>
      </c>
      <c r="AA65" s="162" t="s">
        <v>576</v>
      </c>
      <c r="AB65" s="162" t="s">
        <v>577</v>
      </c>
      <c r="AC65" s="162" t="s">
        <v>578</v>
      </c>
      <c r="AD65" s="162" t="s">
        <v>579</v>
      </c>
      <c r="AE65" s="162" t="s">
        <v>580</v>
      </c>
      <c r="AF65" s="278"/>
      <c r="AG65" s="278"/>
      <c r="AH65" s="279" t="e">
        <f>R65/#REF!</f>
        <v>#REF!</v>
      </c>
      <c r="AI65" s="280" t="e">
        <f t="shared" si="6"/>
        <v>#REF!</v>
      </c>
      <c r="AJ65" s="265"/>
      <c r="AK65" s="203">
        <v>85</v>
      </c>
    </row>
    <row r="66" spans="1:37" ht="45">
      <c r="A66" s="189">
        <v>61</v>
      </c>
      <c r="B66" s="219">
        <v>60</v>
      </c>
      <c r="C66" s="243" t="s">
        <v>1166</v>
      </c>
      <c r="D66" s="243" t="s">
        <v>317</v>
      </c>
      <c r="E66" s="243" t="s">
        <v>318</v>
      </c>
      <c r="F66" s="275">
        <v>33.4</v>
      </c>
      <c r="G66" s="275"/>
      <c r="H66" s="275"/>
      <c r="I66" s="275">
        <v>28</v>
      </c>
      <c r="J66" s="275">
        <v>25.4</v>
      </c>
      <c r="K66" s="275"/>
      <c r="L66" s="275"/>
      <c r="M66" s="275"/>
      <c r="N66" s="203">
        <v>1341051.6399999999</v>
      </c>
      <c r="O66" s="203">
        <v>1139893.8899999999</v>
      </c>
      <c r="P66" s="276">
        <f t="shared" si="5"/>
        <v>28.933333333333334</v>
      </c>
      <c r="Q66" s="162"/>
      <c r="R66" s="277" t="e">
        <f>PRODUCT(P66,#REF!)</f>
        <v>#REF!</v>
      </c>
      <c r="S66" s="162"/>
      <c r="T66" s="162"/>
      <c r="U66" s="161" t="e">
        <f t="shared" si="4"/>
        <v>#N/A</v>
      </c>
      <c r="V66" s="162" t="s">
        <v>658</v>
      </c>
      <c r="W66" s="162" t="s">
        <v>921</v>
      </c>
      <c r="X66" s="162" t="s">
        <v>573</v>
      </c>
      <c r="Y66" s="162" t="s">
        <v>922</v>
      </c>
      <c r="Z66" s="162" t="s">
        <v>923</v>
      </c>
      <c r="AA66" s="162" t="s">
        <v>924</v>
      </c>
      <c r="AB66" s="162" t="s">
        <v>925</v>
      </c>
      <c r="AC66" s="162">
        <v>338654084</v>
      </c>
      <c r="AD66" s="162">
        <v>338654084</v>
      </c>
      <c r="AE66" s="162" t="s">
        <v>926</v>
      </c>
      <c r="AF66" s="278"/>
      <c r="AG66" s="278"/>
      <c r="AH66" s="279" t="e">
        <f>R66/#REF!</f>
        <v>#REF!</v>
      </c>
      <c r="AI66" s="280" t="e">
        <f t="shared" si="6"/>
        <v>#REF!</v>
      </c>
      <c r="AJ66" s="265"/>
      <c r="AK66" s="203">
        <v>85</v>
      </c>
    </row>
    <row r="67" spans="1:37" ht="67.5" customHeight="1">
      <c r="A67" s="189">
        <v>62</v>
      </c>
      <c r="B67" s="219">
        <v>61</v>
      </c>
      <c r="C67" s="243" t="s">
        <v>1177</v>
      </c>
      <c r="D67" s="243" t="s">
        <v>319</v>
      </c>
      <c r="E67" s="243" t="s">
        <v>320</v>
      </c>
      <c r="F67" s="275">
        <v>28.2</v>
      </c>
      <c r="G67" s="275"/>
      <c r="H67" s="275"/>
      <c r="I67" s="275">
        <v>34</v>
      </c>
      <c r="J67" s="275">
        <v>24.2</v>
      </c>
      <c r="K67" s="275"/>
      <c r="L67" s="275"/>
      <c r="M67" s="275"/>
      <c r="N67" s="203">
        <v>8920088.8599999994</v>
      </c>
      <c r="O67" s="203">
        <v>5352053.3099999996</v>
      </c>
      <c r="P67" s="276">
        <f t="shared" si="5"/>
        <v>28.8</v>
      </c>
      <c r="Q67" s="162"/>
      <c r="R67" s="277" t="e">
        <f>PRODUCT(P67,#REF!)</f>
        <v>#REF!</v>
      </c>
      <c r="S67" s="162"/>
      <c r="T67" s="162"/>
      <c r="U67" s="161" t="e">
        <f t="shared" si="4"/>
        <v>#N/A</v>
      </c>
      <c r="V67" s="162" t="s">
        <v>571</v>
      </c>
      <c r="W67" s="162" t="s">
        <v>927</v>
      </c>
      <c r="X67" s="162" t="s">
        <v>636</v>
      </c>
      <c r="Y67" s="162" t="s">
        <v>928</v>
      </c>
      <c r="Z67" s="162" t="s">
        <v>929</v>
      </c>
      <c r="AA67" s="162" t="s">
        <v>930</v>
      </c>
      <c r="AB67" s="162" t="s">
        <v>931</v>
      </c>
      <c r="AC67" s="162">
        <v>323248107</v>
      </c>
      <c r="AD67" s="162">
        <v>323248189</v>
      </c>
      <c r="AE67" s="162" t="s">
        <v>932</v>
      </c>
      <c r="AF67" s="278"/>
      <c r="AG67" s="278"/>
      <c r="AH67" s="279" t="e">
        <f>R67/#REF!</f>
        <v>#REF!</v>
      </c>
      <c r="AI67" s="280" t="e">
        <f t="shared" si="6"/>
        <v>#REF!</v>
      </c>
      <c r="AJ67" s="265"/>
      <c r="AK67" s="203">
        <v>60</v>
      </c>
    </row>
    <row r="68" spans="1:37" ht="45">
      <c r="A68" s="189">
        <v>63</v>
      </c>
      <c r="B68" s="219">
        <v>62</v>
      </c>
      <c r="C68" s="243" t="s">
        <v>321</v>
      </c>
      <c r="D68" s="243" t="s">
        <v>322</v>
      </c>
      <c r="E68" s="243" t="s">
        <v>323</v>
      </c>
      <c r="F68" s="275">
        <v>24.4</v>
      </c>
      <c r="G68" s="275">
        <v>28.8</v>
      </c>
      <c r="H68" s="275"/>
      <c r="I68" s="275">
        <v>32.6</v>
      </c>
      <c r="J68" s="275"/>
      <c r="K68" s="275"/>
      <c r="L68" s="275"/>
      <c r="M68" s="275"/>
      <c r="N68" s="203">
        <v>3368375.64</v>
      </c>
      <c r="O68" s="203">
        <v>2863119.29</v>
      </c>
      <c r="P68" s="276">
        <f t="shared" si="5"/>
        <v>28.600000000000005</v>
      </c>
      <c r="Q68" s="162"/>
      <c r="R68" s="277" t="e">
        <f>PRODUCT(P68,#REF!)</f>
        <v>#REF!</v>
      </c>
      <c r="S68" s="162"/>
      <c r="T68" s="162"/>
      <c r="U68" s="161" t="e">
        <f t="shared" si="4"/>
        <v>#N/A</v>
      </c>
      <c r="V68" s="162" t="s">
        <v>658</v>
      </c>
      <c r="W68" s="162" t="s">
        <v>862</v>
      </c>
      <c r="X68" s="162" t="s">
        <v>573</v>
      </c>
      <c r="Y68" s="162" t="s">
        <v>863</v>
      </c>
      <c r="Z68" s="162"/>
      <c r="AA68" s="162" t="s">
        <v>864</v>
      </c>
      <c r="AB68" s="162" t="s">
        <v>865</v>
      </c>
      <c r="AC68" s="162" t="s">
        <v>866</v>
      </c>
      <c r="AD68" s="162" t="s">
        <v>867</v>
      </c>
      <c r="AE68" s="162" t="s">
        <v>868</v>
      </c>
      <c r="AF68" s="278"/>
      <c r="AG68" s="278"/>
      <c r="AH68" s="279" t="e">
        <f>R68/#REF!</f>
        <v>#REF!</v>
      </c>
      <c r="AI68" s="280" t="e">
        <f t="shared" si="6"/>
        <v>#REF!</v>
      </c>
      <c r="AJ68" s="265"/>
      <c r="AK68" s="203">
        <v>85</v>
      </c>
    </row>
    <row r="69" spans="1:37" ht="69.75" customHeight="1">
      <c r="A69" s="189">
        <v>64</v>
      </c>
      <c r="B69" s="219">
        <v>63</v>
      </c>
      <c r="C69" s="281" t="s">
        <v>167</v>
      </c>
      <c r="D69" s="281" t="s">
        <v>324</v>
      </c>
      <c r="E69" s="281" t="s">
        <v>325</v>
      </c>
      <c r="F69" s="275">
        <v>32.6</v>
      </c>
      <c r="G69" s="275">
        <v>24.2</v>
      </c>
      <c r="H69" s="275"/>
      <c r="I69" s="275">
        <v>29</v>
      </c>
      <c r="J69" s="275"/>
      <c r="K69" s="275"/>
      <c r="L69" s="275"/>
      <c r="M69" s="275"/>
      <c r="N69" s="240">
        <v>2424640</v>
      </c>
      <c r="O69" s="240">
        <v>2047480</v>
      </c>
      <c r="P69" s="276">
        <f t="shared" si="5"/>
        <v>28.599999999999998</v>
      </c>
      <c r="Q69" s="162"/>
      <c r="R69" s="277" t="e">
        <f>PRODUCT(P69,#REF!)</f>
        <v>#REF!</v>
      </c>
      <c r="S69" s="162"/>
      <c r="T69" s="162"/>
      <c r="U69" s="161" t="e">
        <f t="shared" si="4"/>
        <v>#N/A</v>
      </c>
      <c r="V69" s="162" t="s">
        <v>571</v>
      </c>
      <c r="W69" s="162" t="s">
        <v>913</v>
      </c>
      <c r="X69" s="162" t="s">
        <v>636</v>
      </c>
      <c r="Y69" s="162" t="s">
        <v>914</v>
      </c>
      <c r="Z69" s="162" t="s">
        <v>915</v>
      </c>
      <c r="AA69" s="162" t="s">
        <v>916</v>
      </c>
      <c r="AB69" s="162" t="s">
        <v>917</v>
      </c>
      <c r="AC69" s="162" t="s">
        <v>918</v>
      </c>
      <c r="AD69" s="162" t="s">
        <v>919</v>
      </c>
      <c r="AE69" s="162" t="s">
        <v>920</v>
      </c>
      <c r="AF69" s="278"/>
      <c r="AG69" s="278"/>
      <c r="AH69" s="279" t="e">
        <f>R69/#REF!</f>
        <v>#REF!</v>
      </c>
      <c r="AI69" s="280" t="e">
        <f t="shared" si="6"/>
        <v>#REF!</v>
      </c>
      <c r="AJ69" s="265"/>
      <c r="AK69" s="203">
        <v>85</v>
      </c>
    </row>
    <row r="70" spans="1:37" ht="105">
      <c r="A70" s="189">
        <v>65</v>
      </c>
      <c r="B70" s="219">
        <v>64</v>
      </c>
      <c r="C70" s="243" t="s">
        <v>326</v>
      </c>
      <c r="D70" s="243" t="s">
        <v>327</v>
      </c>
      <c r="E70" s="243" t="s">
        <v>328</v>
      </c>
      <c r="F70" s="275"/>
      <c r="G70" s="275"/>
      <c r="H70" s="275"/>
      <c r="I70" s="275"/>
      <c r="J70" s="275">
        <v>24.2</v>
      </c>
      <c r="K70" s="275"/>
      <c r="L70" s="275">
        <v>32</v>
      </c>
      <c r="M70" s="275">
        <v>28.6</v>
      </c>
      <c r="N70" s="203">
        <v>6332253.0999999996</v>
      </c>
      <c r="O70" s="203">
        <v>5382415.1299999999</v>
      </c>
      <c r="P70" s="276">
        <f t="shared" si="5"/>
        <v>28.266666666666669</v>
      </c>
      <c r="Q70" s="162"/>
      <c r="R70" s="277" t="e">
        <f>PRODUCT(P70,#REF!)</f>
        <v>#REF!</v>
      </c>
      <c r="S70" s="162"/>
      <c r="T70" s="162"/>
      <c r="U70" s="161" t="e">
        <f t="shared" si="4"/>
        <v>#N/A</v>
      </c>
      <c r="V70" s="162" t="s">
        <v>571</v>
      </c>
      <c r="W70" s="162" t="s">
        <v>946</v>
      </c>
      <c r="X70" s="162" t="s">
        <v>573</v>
      </c>
      <c r="Y70" s="162" t="s">
        <v>947</v>
      </c>
      <c r="Z70" s="162" t="s">
        <v>948</v>
      </c>
      <c r="AA70" s="162" t="s">
        <v>949</v>
      </c>
      <c r="AB70" s="162" t="s">
        <v>950</v>
      </c>
      <c r="AC70" s="162" t="s">
        <v>951</v>
      </c>
      <c r="AD70" s="162" t="s">
        <v>952</v>
      </c>
      <c r="AE70" s="162" t="s">
        <v>953</v>
      </c>
      <c r="AF70" s="278"/>
      <c r="AG70" s="278"/>
      <c r="AH70" s="279" t="e">
        <f>R70/#REF!</f>
        <v>#REF!</v>
      </c>
      <c r="AI70" s="280" t="e">
        <f t="shared" si="6"/>
        <v>#REF!</v>
      </c>
      <c r="AJ70" s="265"/>
      <c r="AK70" s="203">
        <v>85</v>
      </c>
    </row>
    <row r="71" spans="1:37" ht="70.5" customHeight="1">
      <c r="A71" s="189">
        <v>66</v>
      </c>
      <c r="B71" s="219">
        <v>65</v>
      </c>
      <c r="C71" s="243" t="s">
        <v>198</v>
      </c>
      <c r="D71" s="243" t="s">
        <v>329</v>
      </c>
      <c r="E71" s="243" t="s">
        <v>330</v>
      </c>
      <c r="F71" s="275">
        <v>25.2</v>
      </c>
      <c r="G71" s="275"/>
      <c r="H71" s="275"/>
      <c r="I71" s="275"/>
      <c r="J71" s="275"/>
      <c r="K71" s="275">
        <v>25</v>
      </c>
      <c r="L71" s="275"/>
      <c r="M71" s="275">
        <v>33.6</v>
      </c>
      <c r="N71" s="203">
        <v>7918556.0999999996</v>
      </c>
      <c r="O71" s="203">
        <v>4751133.66</v>
      </c>
      <c r="P71" s="276">
        <f t="shared" si="5"/>
        <v>27.933333333333337</v>
      </c>
      <c r="Q71" s="162"/>
      <c r="R71" s="277" t="e">
        <f>PRODUCT(P71,#REF!)</f>
        <v>#REF!</v>
      </c>
      <c r="S71" s="162"/>
      <c r="T71" s="162"/>
      <c r="U71" s="161" t="e">
        <f t="shared" si="4"/>
        <v>#N/A</v>
      </c>
      <c r="V71" s="162" t="s">
        <v>571</v>
      </c>
      <c r="W71" s="162" t="s">
        <v>1067</v>
      </c>
      <c r="X71" s="162" t="s">
        <v>573</v>
      </c>
      <c r="Y71" s="162" t="s">
        <v>1068</v>
      </c>
      <c r="Z71" s="162" t="s">
        <v>1069</v>
      </c>
      <c r="AA71" s="162" t="s">
        <v>1070</v>
      </c>
      <c r="AB71" s="162" t="s">
        <v>1071</v>
      </c>
      <c r="AC71" s="162" t="s">
        <v>1072</v>
      </c>
      <c r="AD71" s="162" t="s">
        <v>1073</v>
      </c>
      <c r="AE71" s="162" t="s">
        <v>1074</v>
      </c>
      <c r="AF71" s="278"/>
      <c r="AG71" s="278"/>
      <c r="AH71" s="279" t="e">
        <f>R71/#REF!</f>
        <v>#REF!</v>
      </c>
      <c r="AI71" s="280" t="e">
        <f t="shared" si="6"/>
        <v>#REF!</v>
      </c>
      <c r="AJ71" s="265"/>
      <c r="AK71" s="203">
        <v>60</v>
      </c>
    </row>
    <row r="72" spans="1:37" ht="50.25" customHeight="1">
      <c r="A72" s="189">
        <v>67</v>
      </c>
      <c r="B72" s="219">
        <v>66</v>
      </c>
      <c r="C72" s="243" t="s">
        <v>1180</v>
      </c>
      <c r="D72" s="243" t="s">
        <v>331</v>
      </c>
      <c r="E72" s="243" t="s">
        <v>332</v>
      </c>
      <c r="F72" s="275">
        <v>26.4</v>
      </c>
      <c r="G72" s="275">
        <v>28.2</v>
      </c>
      <c r="H72" s="275"/>
      <c r="I72" s="275"/>
      <c r="J72" s="275"/>
      <c r="K72" s="275"/>
      <c r="L72" s="275"/>
      <c r="M72" s="275">
        <v>28.8</v>
      </c>
      <c r="N72" s="203">
        <v>2048572.58</v>
      </c>
      <c r="O72" s="203">
        <v>1671548.44</v>
      </c>
      <c r="P72" s="276">
        <f t="shared" si="5"/>
        <v>27.799999999999997</v>
      </c>
      <c r="Q72" s="162"/>
      <c r="R72" s="277" t="e">
        <f>PRODUCT(P72,#REF!)</f>
        <v>#REF!</v>
      </c>
      <c r="S72" s="162"/>
      <c r="T72" s="162"/>
      <c r="U72" s="161" t="e">
        <f t="shared" si="4"/>
        <v>#N/A</v>
      </c>
      <c r="V72" s="162" t="s">
        <v>571</v>
      </c>
      <c r="W72" s="162" t="s">
        <v>773</v>
      </c>
      <c r="X72" s="162" t="s">
        <v>636</v>
      </c>
      <c r="Y72" s="162" t="s">
        <v>774</v>
      </c>
      <c r="Z72" s="162" t="s">
        <v>575</v>
      </c>
      <c r="AA72" s="162" t="s">
        <v>775</v>
      </c>
      <c r="AB72" s="162" t="s">
        <v>776</v>
      </c>
      <c r="AC72" s="162">
        <v>343510530</v>
      </c>
      <c r="AD72" s="162">
        <v>343510511</v>
      </c>
      <c r="AE72" s="162" t="s">
        <v>777</v>
      </c>
      <c r="AF72" s="278"/>
      <c r="AG72" s="278"/>
      <c r="AH72" s="279" t="e">
        <f>R72/#REF!</f>
        <v>#REF!</v>
      </c>
      <c r="AI72" s="280" t="e">
        <f t="shared" si="6"/>
        <v>#REF!</v>
      </c>
      <c r="AJ72" s="265"/>
      <c r="AK72" s="203">
        <v>85</v>
      </c>
    </row>
    <row r="73" spans="1:37" ht="69.75" customHeight="1">
      <c r="A73" s="189">
        <v>68</v>
      </c>
      <c r="B73" s="219">
        <v>67</v>
      </c>
      <c r="C73" s="243" t="s">
        <v>333</v>
      </c>
      <c r="D73" s="243" t="s">
        <v>334</v>
      </c>
      <c r="E73" s="243" t="s">
        <v>335</v>
      </c>
      <c r="F73" s="275">
        <v>27.2</v>
      </c>
      <c r="G73" s="275"/>
      <c r="H73" s="275">
        <v>27</v>
      </c>
      <c r="I73" s="275"/>
      <c r="J73" s="275"/>
      <c r="K73" s="275"/>
      <c r="L73" s="275">
        <v>28.4</v>
      </c>
      <c r="M73" s="275"/>
      <c r="N73" s="203">
        <v>608572.6</v>
      </c>
      <c r="O73" s="203">
        <v>517286.71</v>
      </c>
      <c r="P73" s="276">
        <f t="shared" si="5"/>
        <v>27.533333333333331</v>
      </c>
      <c r="Q73" s="162"/>
      <c r="R73" s="277" t="e">
        <f>PRODUCT(P73,#REF!)</f>
        <v>#REF!</v>
      </c>
      <c r="S73" s="162"/>
      <c r="T73" s="162"/>
      <c r="U73" s="161" t="e">
        <f t="shared" si="4"/>
        <v>#N/A</v>
      </c>
      <c r="V73" s="162" t="s">
        <v>571</v>
      </c>
      <c r="W73" s="162" t="s">
        <v>1062</v>
      </c>
      <c r="X73" s="162" t="s">
        <v>573</v>
      </c>
      <c r="Y73" s="162" t="s">
        <v>1063</v>
      </c>
      <c r="Z73" s="162" t="s">
        <v>575</v>
      </c>
      <c r="AA73" s="162" t="s">
        <v>1064</v>
      </c>
      <c r="AB73" s="162" t="s">
        <v>1065</v>
      </c>
      <c r="AC73" s="162">
        <v>343151225</v>
      </c>
      <c r="AD73" s="162">
        <v>343151048</v>
      </c>
      <c r="AE73" s="162" t="s">
        <v>1066</v>
      </c>
      <c r="AF73" s="278"/>
      <c r="AG73" s="278"/>
      <c r="AH73" s="279" t="e">
        <f>R73/#REF!</f>
        <v>#REF!</v>
      </c>
      <c r="AI73" s="280" t="e">
        <f t="shared" si="6"/>
        <v>#REF!</v>
      </c>
      <c r="AJ73" s="265"/>
      <c r="AK73" s="203">
        <v>85</v>
      </c>
    </row>
    <row r="74" spans="1:37" ht="60">
      <c r="A74" s="189">
        <v>69</v>
      </c>
      <c r="B74" s="219">
        <v>68</v>
      </c>
      <c r="C74" s="243" t="s">
        <v>186</v>
      </c>
      <c r="D74" s="243" t="s">
        <v>336</v>
      </c>
      <c r="E74" s="243" t="s">
        <v>337</v>
      </c>
      <c r="F74" s="275">
        <v>29.8</v>
      </c>
      <c r="G74" s="275">
        <v>24.8</v>
      </c>
      <c r="H74" s="275"/>
      <c r="I74" s="275"/>
      <c r="J74" s="275"/>
      <c r="K74" s="275"/>
      <c r="L74" s="275"/>
      <c r="M74" s="275">
        <v>27.8</v>
      </c>
      <c r="N74" s="203">
        <v>11997815.17</v>
      </c>
      <c r="O74" s="203">
        <v>10198142.890000001</v>
      </c>
      <c r="P74" s="276">
        <f t="shared" si="5"/>
        <v>27.466666666666669</v>
      </c>
      <c r="Q74" s="162"/>
      <c r="R74" s="277" t="e">
        <f>PRODUCT(P74,#REF!)</f>
        <v>#REF!</v>
      </c>
      <c r="S74" s="162"/>
      <c r="T74" s="162"/>
      <c r="U74" s="161" t="e">
        <f t="shared" si="4"/>
        <v>#N/A</v>
      </c>
      <c r="V74" s="162" t="s">
        <v>571</v>
      </c>
      <c r="W74" s="162" t="s">
        <v>762</v>
      </c>
      <c r="X74" s="162" t="s">
        <v>636</v>
      </c>
      <c r="Y74" s="162" t="s">
        <v>763</v>
      </c>
      <c r="Z74" s="162" t="s">
        <v>764</v>
      </c>
      <c r="AA74" s="162" t="s">
        <v>765</v>
      </c>
      <c r="AB74" s="162" t="s">
        <v>655</v>
      </c>
      <c r="AC74" s="162">
        <v>343229203</v>
      </c>
      <c r="AD74" s="162">
        <v>343229111</v>
      </c>
      <c r="AE74" s="162" t="s">
        <v>766</v>
      </c>
      <c r="AF74" s="278"/>
      <c r="AG74" s="278"/>
      <c r="AH74" s="279" t="e">
        <f>R74/#REF!</f>
        <v>#REF!</v>
      </c>
      <c r="AI74" s="280" t="e">
        <f t="shared" si="6"/>
        <v>#REF!</v>
      </c>
      <c r="AJ74" s="265"/>
      <c r="AK74" s="203">
        <v>85</v>
      </c>
    </row>
    <row r="75" spans="1:37" ht="90">
      <c r="A75" s="189">
        <v>70</v>
      </c>
      <c r="B75" s="219">
        <v>69</v>
      </c>
      <c r="C75" s="243" t="s">
        <v>338</v>
      </c>
      <c r="D75" s="243" t="s">
        <v>339</v>
      </c>
      <c r="E75" s="243" t="s">
        <v>340</v>
      </c>
      <c r="F75" s="275">
        <v>24.4</v>
      </c>
      <c r="G75" s="275"/>
      <c r="H75" s="275"/>
      <c r="I75" s="275"/>
      <c r="J75" s="275"/>
      <c r="K75" s="275"/>
      <c r="L75" s="275">
        <v>25.8</v>
      </c>
      <c r="M75" s="275">
        <v>31.4</v>
      </c>
      <c r="N75" s="203">
        <v>4704386.24</v>
      </c>
      <c r="O75" s="203">
        <v>3998728.3</v>
      </c>
      <c r="P75" s="276">
        <f t="shared" si="5"/>
        <v>27.2</v>
      </c>
      <c r="Q75" s="162"/>
      <c r="R75" s="277" t="e">
        <f>PRODUCT(P75,#REF!)</f>
        <v>#REF!</v>
      </c>
      <c r="S75" s="162"/>
      <c r="T75" s="162"/>
      <c r="U75" s="161" t="e">
        <f t="shared" si="4"/>
        <v>#N/A</v>
      </c>
      <c r="V75" s="162" t="s">
        <v>571</v>
      </c>
      <c r="W75" s="162" t="s">
        <v>1099</v>
      </c>
      <c r="X75" s="162" t="s">
        <v>856</v>
      </c>
      <c r="Y75" s="162" t="s">
        <v>1100</v>
      </c>
      <c r="Z75" s="162" t="s">
        <v>856</v>
      </c>
      <c r="AA75" s="162" t="s">
        <v>1101</v>
      </c>
      <c r="AB75" s="162" t="s">
        <v>1102</v>
      </c>
      <c r="AC75" s="162" t="s">
        <v>1103</v>
      </c>
      <c r="AD75" s="162" t="s">
        <v>1104</v>
      </c>
      <c r="AE75" s="162" t="s">
        <v>1105</v>
      </c>
      <c r="AF75" s="278"/>
      <c r="AG75" s="278"/>
      <c r="AH75" s="279" t="e">
        <f>R75/#REF!</f>
        <v>#REF!</v>
      </c>
      <c r="AI75" s="280" t="e">
        <f t="shared" si="6"/>
        <v>#REF!</v>
      </c>
      <c r="AJ75" s="265"/>
      <c r="AK75" s="203">
        <v>85</v>
      </c>
    </row>
    <row r="76" spans="1:37" ht="84.75" customHeight="1">
      <c r="A76" s="189">
        <v>71</v>
      </c>
      <c r="B76" s="219">
        <v>70</v>
      </c>
      <c r="C76" s="243" t="s">
        <v>341</v>
      </c>
      <c r="D76" s="243" t="s">
        <v>342</v>
      </c>
      <c r="E76" s="243" t="s">
        <v>343</v>
      </c>
      <c r="F76" s="275">
        <v>28.2</v>
      </c>
      <c r="G76" s="275">
        <v>26.2</v>
      </c>
      <c r="H76" s="275">
        <v>26.4</v>
      </c>
      <c r="I76" s="275"/>
      <c r="J76" s="275"/>
      <c r="K76" s="275"/>
      <c r="L76" s="275"/>
      <c r="M76" s="275"/>
      <c r="N76" s="203">
        <v>1211999.04</v>
      </c>
      <c r="O76" s="203">
        <v>1030199.18</v>
      </c>
      <c r="P76" s="276">
        <f t="shared" si="5"/>
        <v>26.933333333333334</v>
      </c>
      <c r="Q76" s="162"/>
      <c r="R76" s="277" t="e">
        <f>PRODUCT(P76,#REF!)</f>
        <v>#REF!</v>
      </c>
      <c r="S76" s="162"/>
      <c r="T76" s="162"/>
      <c r="U76" s="161" t="e">
        <f t="shared" si="4"/>
        <v>#N/A</v>
      </c>
      <c r="V76" s="162" t="s">
        <v>571</v>
      </c>
      <c r="W76" s="162" t="s">
        <v>733</v>
      </c>
      <c r="X76" s="162" t="s">
        <v>573</v>
      </c>
      <c r="Y76" s="162" t="s">
        <v>734</v>
      </c>
      <c r="Z76" s="162" t="s">
        <v>735</v>
      </c>
      <c r="AA76" s="162" t="s">
        <v>736</v>
      </c>
      <c r="AB76" s="162" t="s">
        <v>737</v>
      </c>
      <c r="AC76" s="162" t="s">
        <v>738</v>
      </c>
      <c r="AD76" s="162" t="s">
        <v>739</v>
      </c>
      <c r="AE76" s="162" t="s">
        <v>740</v>
      </c>
      <c r="AF76" s="278"/>
      <c r="AG76" s="278"/>
      <c r="AH76" s="279" t="e">
        <f>R76/#REF!</f>
        <v>#REF!</v>
      </c>
      <c r="AI76" s="280" t="e">
        <f t="shared" si="6"/>
        <v>#REF!</v>
      </c>
      <c r="AJ76" s="265"/>
      <c r="AK76" s="203">
        <v>85</v>
      </c>
    </row>
    <row r="77" spans="1:37" ht="90">
      <c r="A77" s="189">
        <v>72</v>
      </c>
      <c r="B77" s="219">
        <v>71</v>
      </c>
      <c r="C77" s="243" t="s">
        <v>344</v>
      </c>
      <c r="D77" s="243" t="s">
        <v>345</v>
      </c>
      <c r="E77" s="243" t="s">
        <v>346</v>
      </c>
      <c r="F77" s="275">
        <v>29.8</v>
      </c>
      <c r="G77" s="275"/>
      <c r="H77" s="275"/>
      <c r="I77" s="275"/>
      <c r="J77" s="275">
        <v>24</v>
      </c>
      <c r="K77" s="275"/>
      <c r="L77" s="275">
        <v>26.6</v>
      </c>
      <c r="M77" s="275"/>
      <c r="N77" s="203">
        <v>1495767.71</v>
      </c>
      <c r="O77" s="203">
        <v>1271402.55</v>
      </c>
      <c r="P77" s="276">
        <f t="shared" si="5"/>
        <v>26.8</v>
      </c>
      <c r="Q77" s="162"/>
      <c r="R77" s="277" t="e">
        <f>PRODUCT(P77,#REF!)</f>
        <v>#REF!</v>
      </c>
      <c r="S77" s="162"/>
      <c r="T77" s="162"/>
      <c r="U77" s="161" t="e">
        <f t="shared" si="4"/>
        <v>#N/A</v>
      </c>
      <c r="V77" s="162" t="s">
        <v>571</v>
      </c>
      <c r="W77" s="162" t="s">
        <v>855</v>
      </c>
      <c r="X77" s="162" t="s">
        <v>856</v>
      </c>
      <c r="Y77" s="162" t="s">
        <v>857</v>
      </c>
      <c r="Z77" s="162" t="s">
        <v>858</v>
      </c>
      <c r="AA77" s="162" t="s">
        <v>859</v>
      </c>
      <c r="AB77" s="162" t="s">
        <v>860</v>
      </c>
      <c r="AC77" s="162">
        <v>322672121</v>
      </c>
      <c r="AD77" s="162">
        <v>322672120</v>
      </c>
      <c r="AE77" s="162" t="s">
        <v>861</v>
      </c>
      <c r="AF77" s="278"/>
      <c r="AG77" s="278"/>
      <c r="AH77" s="279" t="e">
        <f>R77/#REF!</f>
        <v>#REF!</v>
      </c>
      <c r="AI77" s="280" t="e">
        <f t="shared" si="6"/>
        <v>#REF!</v>
      </c>
      <c r="AJ77" s="265"/>
      <c r="AK77" s="203">
        <v>85</v>
      </c>
    </row>
    <row r="78" spans="1:37" ht="45">
      <c r="A78" s="189">
        <v>73</v>
      </c>
      <c r="B78" s="219">
        <v>72</v>
      </c>
      <c r="C78" s="243" t="s">
        <v>347</v>
      </c>
      <c r="D78" s="243" t="s">
        <v>348</v>
      </c>
      <c r="E78" s="243" t="s">
        <v>349</v>
      </c>
      <c r="F78" s="275">
        <v>32</v>
      </c>
      <c r="G78" s="275">
        <v>24</v>
      </c>
      <c r="H78" s="275">
        <v>24</v>
      </c>
      <c r="I78" s="275"/>
      <c r="J78" s="275"/>
      <c r="K78" s="275"/>
      <c r="L78" s="275"/>
      <c r="M78" s="275"/>
      <c r="N78" s="203">
        <v>1610000</v>
      </c>
      <c r="O78" s="203">
        <v>1368500</v>
      </c>
      <c r="P78" s="276">
        <f t="shared" si="5"/>
        <v>26.666666666666668</v>
      </c>
      <c r="Q78" s="162"/>
      <c r="R78" s="277" t="e">
        <f>PRODUCT(P78,#REF!)</f>
        <v>#REF!</v>
      </c>
      <c r="S78" s="162"/>
      <c r="T78" s="162"/>
      <c r="U78" s="161" t="e">
        <f t="shared" si="4"/>
        <v>#N/A</v>
      </c>
      <c r="V78" s="162" t="s">
        <v>571</v>
      </c>
      <c r="W78" s="162" t="s">
        <v>828</v>
      </c>
      <c r="X78" s="162" t="s">
        <v>573</v>
      </c>
      <c r="Y78" s="162" t="s">
        <v>829</v>
      </c>
      <c r="Z78" s="162" t="s">
        <v>575</v>
      </c>
      <c r="AA78" s="162" t="s">
        <v>830</v>
      </c>
      <c r="AB78" s="162" t="s">
        <v>831</v>
      </c>
      <c r="AC78" s="162" t="s">
        <v>832</v>
      </c>
      <c r="AD78" s="162" t="s">
        <v>832</v>
      </c>
      <c r="AE78" s="162" t="s">
        <v>833</v>
      </c>
      <c r="AF78" s="278"/>
      <c r="AG78" s="278"/>
      <c r="AH78" s="279" t="e">
        <f>R78/#REF!</f>
        <v>#REF!</v>
      </c>
      <c r="AI78" s="280" t="e">
        <f t="shared" si="6"/>
        <v>#REF!</v>
      </c>
      <c r="AJ78" s="265"/>
      <c r="AK78" s="203">
        <v>85</v>
      </c>
    </row>
    <row r="79" spans="1:37" ht="86.25" customHeight="1">
      <c r="A79" s="189">
        <v>74</v>
      </c>
      <c r="B79" s="219">
        <v>73</v>
      </c>
      <c r="C79" s="243" t="s">
        <v>350</v>
      </c>
      <c r="D79" s="243" t="s">
        <v>351</v>
      </c>
      <c r="E79" s="243" t="s">
        <v>352</v>
      </c>
      <c r="F79" s="275">
        <v>24.4</v>
      </c>
      <c r="G79" s="275">
        <v>28.4</v>
      </c>
      <c r="H79" s="275">
        <v>26.8</v>
      </c>
      <c r="I79" s="275"/>
      <c r="J79" s="275"/>
      <c r="K79" s="275"/>
      <c r="L79" s="275"/>
      <c r="M79" s="275"/>
      <c r="N79" s="203">
        <v>19776244.57</v>
      </c>
      <c r="O79" s="203">
        <v>16809807.879999999</v>
      </c>
      <c r="P79" s="276">
        <f t="shared" si="5"/>
        <v>26.533333333333331</v>
      </c>
      <c r="Q79" s="162"/>
      <c r="R79" s="277" t="e">
        <f>PRODUCT(P79,#REF!)</f>
        <v>#REF!</v>
      </c>
      <c r="S79" s="162"/>
      <c r="T79" s="162"/>
      <c r="U79" s="161" t="e">
        <f t="shared" si="4"/>
        <v>#N/A</v>
      </c>
      <c r="V79" s="162" t="s">
        <v>571</v>
      </c>
      <c r="W79" s="162" t="s">
        <v>628</v>
      </c>
      <c r="X79" s="162" t="s">
        <v>573</v>
      </c>
      <c r="Y79" s="162" t="s">
        <v>629</v>
      </c>
      <c r="Z79" s="162" t="s">
        <v>630</v>
      </c>
      <c r="AA79" s="162" t="s">
        <v>631</v>
      </c>
      <c r="AB79" s="162" t="s">
        <v>632</v>
      </c>
      <c r="AC79" s="162" t="s">
        <v>633</v>
      </c>
      <c r="AD79" s="162" t="s">
        <v>633</v>
      </c>
      <c r="AE79" s="162" t="s">
        <v>634</v>
      </c>
      <c r="AF79" s="278"/>
      <c r="AG79" s="278"/>
      <c r="AH79" s="279" t="e">
        <f>R79/#REF!</f>
        <v>#REF!</v>
      </c>
      <c r="AI79" s="280" t="e">
        <f t="shared" si="6"/>
        <v>#REF!</v>
      </c>
      <c r="AJ79" s="265"/>
      <c r="AK79" s="203">
        <v>85</v>
      </c>
    </row>
    <row r="80" spans="1:37" ht="30">
      <c r="A80" s="189">
        <v>75</v>
      </c>
      <c r="B80" s="219">
        <v>74</v>
      </c>
      <c r="C80" s="243" t="s">
        <v>562</v>
      </c>
      <c r="D80" s="243" t="s">
        <v>353</v>
      </c>
      <c r="E80" s="243" t="s">
        <v>354</v>
      </c>
      <c r="F80" s="275">
        <v>29.6</v>
      </c>
      <c r="G80" s="275"/>
      <c r="H80" s="275"/>
      <c r="I80" s="275">
        <v>25.8</v>
      </c>
      <c r="J80" s="275">
        <v>24</v>
      </c>
      <c r="K80" s="275"/>
      <c r="L80" s="275"/>
      <c r="M80" s="275"/>
      <c r="N80" s="203">
        <v>4031790</v>
      </c>
      <c r="O80" s="203">
        <v>3427021.5</v>
      </c>
      <c r="P80" s="276">
        <f t="shared" si="5"/>
        <v>26.466666666666669</v>
      </c>
      <c r="Q80" s="162"/>
      <c r="R80" s="277" t="e">
        <f>PRODUCT(P80,#REF!)</f>
        <v>#REF!</v>
      </c>
      <c r="S80" s="162"/>
      <c r="T80" s="162"/>
      <c r="U80" s="161" t="e">
        <f t="shared" si="4"/>
        <v>#N/A</v>
      </c>
      <c r="V80" s="162" t="s">
        <v>571</v>
      </c>
      <c r="W80" s="162" t="s">
        <v>588</v>
      </c>
      <c r="X80" s="162" t="s">
        <v>573</v>
      </c>
      <c r="Y80" s="162" t="s">
        <v>589</v>
      </c>
      <c r="Z80" s="162" t="s">
        <v>583</v>
      </c>
      <c r="AA80" s="162" t="s">
        <v>590</v>
      </c>
      <c r="AB80" s="162" t="s">
        <v>591</v>
      </c>
      <c r="AC80" s="162" t="s">
        <v>592</v>
      </c>
      <c r="AD80" s="162" t="s">
        <v>593</v>
      </c>
      <c r="AE80" s="162" t="s">
        <v>594</v>
      </c>
      <c r="AF80" s="278"/>
      <c r="AG80" s="278"/>
      <c r="AH80" s="279" t="e">
        <f>R80/#REF!</f>
        <v>#REF!</v>
      </c>
      <c r="AI80" s="280" t="e">
        <f t="shared" si="6"/>
        <v>#REF!</v>
      </c>
      <c r="AJ80" s="265"/>
      <c r="AK80" s="203">
        <v>85</v>
      </c>
    </row>
    <row r="81" spans="1:37" ht="60">
      <c r="A81" s="189">
        <v>76</v>
      </c>
      <c r="B81" s="219">
        <v>75</v>
      </c>
      <c r="C81" s="243" t="s">
        <v>296</v>
      </c>
      <c r="D81" s="243" t="s">
        <v>355</v>
      </c>
      <c r="E81" s="243" t="s">
        <v>356</v>
      </c>
      <c r="F81" s="275">
        <v>24.2</v>
      </c>
      <c r="G81" s="275"/>
      <c r="H81" s="275">
        <v>30.2</v>
      </c>
      <c r="I81" s="275"/>
      <c r="J81" s="275"/>
      <c r="K81" s="275"/>
      <c r="L81" s="275">
        <v>24.4</v>
      </c>
      <c r="M81" s="275"/>
      <c r="N81" s="203">
        <v>1186567.57</v>
      </c>
      <c r="O81" s="203">
        <v>1008582.43</v>
      </c>
      <c r="P81" s="276">
        <f t="shared" si="5"/>
        <v>26.266666666666666</v>
      </c>
      <c r="Q81" s="162"/>
      <c r="R81" s="277" t="e">
        <f>PRODUCT(P81,#REF!)</f>
        <v>#REF!</v>
      </c>
      <c r="S81" s="162"/>
      <c r="T81" s="162"/>
      <c r="U81" s="161" t="e">
        <f t="shared" si="4"/>
        <v>#N/A</v>
      </c>
      <c r="V81" s="162" t="s">
        <v>571</v>
      </c>
      <c r="W81" s="162" t="s">
        <v>695</v>
      </c>
      <c r="X81" s="162" t="s">
        <v>636</v>
      </c>
      <c r="Y81" s="162" t="s">
        <v>696</v>
      </c>
      <c r="Z81" s="162" t="s">
        <v>697</v>
      </c>
      <c r="AA81" s="162" t="s">
        <v>698</v>
      </c>
      <c r="AB81" s="162" t="s">
        <v>699</v>
      </c>
      <c r="AC81" s="162" t="s">
        <v>700</v>
      </c>
      <c r="AD81" s="162" t="s">
        <v>701</v>
      </c>
      <c r="AE81" s="162" t="s">
        <v>702</v>
      </c>
      <c r="AF81" s="278"/>
      <c r="AG81" s="278"/>
      <c r="AH81" s="279" t="e">
        <f>R81/#REF!</f>
        <v>#REF!</v>
      </c>
      <c r="AI81" s="280" t="e">
        <f t="shared" si="6"/>
        <v>#REF!</v>
      </c>
      <c r="AJ81" s="265"/>
      <c r="AK81" s="203">
        <v>85</v>
      </c>
    </row>
    <row r="82" spans="1:37" ht="45">
      <c r="A82" s="189">
        <v>77</v>
      </c>
      <c r="B82" s="219">
        <v>76</v>
      </c>
      <c r="C82" s="243" t="s">
        <v>148</v>
      </c>
      <c r="D82" s="243" t="s">
        <v>357</v>
      </c>
      <c r="E82" s="243" t="s">
        <v>358</v>
      </c>
      <c r="F82" s="275">
        <v>24.2</v>
      </c>
      <c r="G82" s="275"/>
      <c r="H82" s="275"/>
      <c r="I82" s="275"/>
      <c r="J82" s="275">
        <v>24.2</v>
      </c>
      <c r="K82" s="275"/>
      <c r="L82" s="275">
        <v>27</v>
      </c>
      <c r="M82" s="275"/>
      <c r="N82" s="203">
        <v>846145.82</v>
      </c>
      <c r="O82" s="203">
        <v>719223.94</v>
      </c>
      <c r="P82" s="276">
        <f t="shared" si="5"/>
        <v>25.133333333333336</v>
      </c>
      <c r="Q82" s="162"/>
      <c r="R82" s="277" t="e">
        <f>PRODUCT(P82,#REF!)</f>
        <v>#REF!</v>
      </c>
      <c r="S82" s="162"/>
      <c r="T82" s="162"/>
      <c r="U82" s="161" t="e">
        <f t="shared" si="4"/>
        <v>#N/A</v>
      </c>
      <c r="V82" s="162" t="s">
        <v>571</v>
      </c>
      <c r="W82" s="162" t="s">
        <v>900</v>
      </c>
      <c r="X82" s="162" t="s">
        <v>666</v>
      </c>
      <c r="Y82" s="162" t="s">
        <v>901</v>
      </c>
      <c r="Z82" s="162" t="s">
        <v>575</v>
      </c>
      <c r="AA82" s="162" t="s">
        <v>902</v>
      </c>
      <c r="AB82" s="162" t="s">
        <v>903</v>
      </c>
      <c r="AC82" s="162" t="s">
        <v>904</v>
      </c>
      <c r="AD82" s="162" t="s">
        <v>905</v>
      </c>
      <c r="AE82" s="162" t="s">
        <v>906</v>
      </c>
      <c r="AF82" s="278"/>
      <c r="AG82" s="278"/>
      <c r="AH82" s="279" t="e">
        <f>R82/#REF!</f>
        <v>#REF!</v>
      </c>
      <c r="AI82" s="280" t="e">
        <f t="shared" si="6"/>
        <v>#REF!</v>
      </c>
      <c r="AJ82" s="265"/>
      <c r="AK82" s="203">
        <v>85</v>
      </c>
    </row>
    <row r="83" spans="1:37" ht="45">
      <c r="B83" s="219">
        <v>77</v>
      </c>
      <c r="C83" s="243" t="s">
        <v>1169</v>
      </c>
      <c r="D83" s="243" t="s">
        <v>359</v>
      </c>
      <c r="E83" s="243" t="s">
        <v>360</v>
      </c>
      <c r="F83" s="282"/>
      <c r="G83" s="282"/>
      <c r="H83" s="282"/>
      <c r="I83" s="282"/>
      <c r="J83" s="282"/>
      <c r="K83" s="282"/>
      <c r="L83" s="282"/>
      <c r="M83" s="282"/>
      <c r="N83" s="203">
        <v>15818487.51</v>
      </c>
      <c r="O83" s="203">
        <v>13445714.380000001</v>
      </c>
      <c r="P83" s="283"/>
      <c r="Q83" s="275"/>
      <c r="R83" s="284"/>
      <c r="S83" s="275"/>
      <c r="T83" s="275"/>
      <c r="U83" s="163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85"/>
      <c r="AG83" s="285"/>
      <c r="AH83" s="286"/>
      <c r="AI83" s="280"/>
      <c r="AJ83" s="265"/>
      <c r="AK83" s="203">
        <v>85</v>
      </c>
    </row>
    <row r="84" spans="1:37" ht="45">
      <c r="B84" s="219">
        <v>78</v>
      </c>
      <c r="C84" s="243" t="s">
        <v>361</v>
      </c>
      <c r="D84" s="243" t="s">
        <v>362</v>
      </c>
      <c r="E84" s="243" t="s">
        <v>363</v>
      </c>
      <c r="F84" s="287"/>
      <c r="G84" s="287"/>
      <c r="H84" s="287"/>
      <c r="I84" s="288"/>
      <c r="J84" s="289"/>
      <c r="K84" s="290"/>
      <c r="L84" s="287"/>
      <c r="M84" s="287"/>
      <c r="N84" s="203">
        <v>13014506.640000001</v>
      </c>
      <c r="O84" s="203">
        <v>11052032.890000001</v>
      </c>
      <c r="P84" s="291"/>
      <c r="Q84" s="287"/>
      <c r="R84" s="287"/>
      <c r="S84" s="287"/>
      <c r="T84" s="287"/>
      <c r="U84" s="292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65"/>
      <c r="AG84" s="265"/>
      <c r="AH84" s="265"/>
      <c r="AI84" s="265"/>
      <c r="AJ84" s="265"/>
      <c r="AK84" s="203">
        <v>85</v>
      </c>
    </row>
    <row r="85" spans="1:37" ht="30">
      <c r="B85" s="219">
        <v>79</v>
      </c>
      <c r="C85" s="243" t="s">
        <v>364</v>
      </c>
      <c r="D85" s="243" t="s">
        <v>365</v>
      </c>
      <c r="E85" s="243" t="s">
        <v>366</v>
      </c>
      <c r="F85" s="287"/>
      <c r="G85" s="287"/>
      <c r="H85" s="287"/>
      <c r="I85" s="288"/>
      <c r="J85" s="289"/>
      <c r="K85" s="290"/>
      <c r="L85" s="287"/>
      <c r="M85" s="287"/>
      <c r="N85" s="203">
        <v>7022186.5599999996</v>
      </c>
      <c r="O85" s="203">
        <v>5968858.5700000003</v>
      </c>
      <c r="P85" s="291"/>
      <c r="Q85" s="287"/>
      <c r="R85" s="287"/>
      <c r="S85" s="287"/>
      <c r="T85" s="287"/>
      <c r="U85" s="292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65"/>
      <c r="AG85" s="265"/>
      <c r="AH85" s="265"/>
      <c r="AI85" s="265"/>
      <c r="AJ85" s="265"/>
      <c r="AK85" s="203">
        <v>85</v>
      </c>
    </row>
    <row r="86" spans="1:37" ht="82.5" customHeight="1">
      <c r="B86" s="219">
        <v>80</v>
      </c>
      <c r="C86" s="243" t="s">
        <v>1146</v>
      </c>
      <c r="D86" s="243" t="s">
        <v>367</v>
      </c>
      <c r="E86" s="243" t="s">
        <v>368</v>
      </c>
      <c r="F86" s="287"/>
      <c r="G86" s="287"/>
      <c r="H86" s="287"/>
      <c r="I86" s="288"/>
      <c r="J86" s="289"/>
      <c r="K86" s="290"/>
      <c r="L86" s="287"/>
      <c r="M86" s="287"/>
      <c r="N86" s="203">
        <v>2093787.18</v>
      </c>
      <c r="O86" s="203">
        <v>1779719.1</v>
      </c>
      <c r="P86" s="291"/>
      <c r="Q86" s="287"/>
      <c r="R86" s="287"/>
      <c r="S86" s="287"/>
      <c r="T86" s="287"/>
      <c r="U86" s="292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65"/>
      <c r="AG86" s="265"/>
      <c r="AH86" s="265"/>
      <c r="AI86" s="265"/>
      <c r="AJ86" s="265"/>
      <c r="AK86" s="203">
        <v>85</v>
      </c>
    </row>
    <row r="87" spans="1:37" ht="55.5" customHeight="1">
      <c r="B87" s="219">
        <v>81</v>
      </c>
      <c r="C87" s="243" t="s">
        <v>218</v>
      </c>
      <c r="D87" s="243" t="s">
        <v>369</v>
      </c>
      <c r="E87" s="243" t="s">
        <v>370</v>
      </c>
      <c r="F87" s="287"/>
      <c r="G87" s="287"/>
      <c r="H87" s="287"/>
      <c r="I87" s="288"/>
      <c r="J87" s="289"/>
      <c r="K87" s="290"/>
      <c r="L87" s="287"/>
      <c r="M87" s="287"/>
      <c r="N87" s="203">
        <v>1092615.93</v>
      </c>
      <c r="O87" s="203">
        <v>928723.54</v>
      </c>
      <c r="P87" s="291"/>
      <c r="Q87" s="287"/>
      <c r="R87" s="287"/>
      <c r="S87" s="287"/>
      <c r="T87" s="287"/>
      <c r="U87" s="292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65"/>
      <c r="AG87" s="265"/>
      <c r="AH87" s="265"/>
      <c r="AI87" s="265"/>
      <c r="AJ87" s="265"/>
      <c r="AK87" s="203">
        <v>85</v>
      </c>
    </row>
    <row r="88" spans="1:37" ht="72.75" customHeight="1">
      <c r="B88" s="219">
        <v>82</v>
      </c>
      <c r="C88" s="243" t="s">
        <v>371</v>
      </c>
      <c r="D88" s="243" t="s">
        <v>372</v>
      </c>
      <c r="E88" s="243" t="s">
        <v>373</v>
      </c>
      <c r="F88" s="287"/>
      <c r="G88" s="287"/>
      <c r="H88" s="287"/>
      <c r="I88" s="288"/>
      <c r="J88" s="289"/>
      <c r="K88" s="290"/>
      <c r="L88" s="287"/>
      <c r="M88" s="287"/>
      <c r="N88" s="203">
        <v>8004706.8300000001</v>
      </c>
      <c r="O88" s="203">
        <v>6804000.7999999998</v>
      </c>
      <c r="P88" s="291"/>
      <c r="Q88" s="287"/>
      <c r="R88" s="287"/>
      <c r="S88" s="287"/>
      <c r="T88" s="287"/>
      <c r="U88" s="292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65"/>
      <c r="AG88" s="265"/>
      <c r="AH88" s="265"/>
      <c r="AI88" s="265"/>
      <c r="AJ88" s="265"/>
      <c r="AK88" s="203">
        <v>85</v>
      </c>
    </row>
    <row r="89" spans="1:37" ht="30">
      <c r="B89" s="219">
        <v>83</v>
      </c>
      <c r="C89" s="243" t="s">
        <v>374</v>
      </c>
      <c r="D89" s="243" t="s">
        <v>375</v>
      </c>
      <c r="E89" s="243" t="s">
        <v>376</v>
      </c>
      <c r="F89" s="287"/>
      <c r="G89" s="287"/>
      <c r="H89" s="287"/>
      <c r="I89" s="288"/>
      <c r="J89" s="289"/>
      <c r="K89" s="290"/>
      <c r="L89" s="287"/>
      <c r="M89" s="287"/>
      <c r="N89" s="203">
        <v>6289720.1100000003</v>
      </c>
      <c r="O89" s="203">
        <v>5346262.09</v>
      </c>
      <c r="P89" s="291"/>
      <c r="Q89" s="287"/>
      <c r="R89" s="287"/>
      <c r="S89" s="287"/>
      <c r="T89" s="287"/>
      <c r="U89" s="292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65"/>
      <c r="AG89" s="265"/>
      <c r="AH89" s="265"/>
      <c r="AI89" s="265"/>
      <c r="AJ89" s="265"/>
      <c r="AK89" s="203">
        <v>85</v>
      </c>
    </row>
    <row r="90" spans="1:37" ht="45">
      <c r="B90" s="219">
        <v>84</v>
      </c>
      <c r="C90" s="243" t="s">
        <v>208</v>
      </c>
      <c r="D90" s="243" t="s">
        <v>377</v>
      </c>
      <c r="E90" s="243" t="s">
        <v>378</v>
      </c>
      <c r="F90" s="287"/>
      <c r="G90" s="287"/>
      <c r="H90" s="287"/>
      <c r="I90" s="288"/>
      <c r="J90" s="289"/>
      <c r="K90" s="290"/>
      <c r="L90" s="287"/>
      <c r="M90" s="287"/>
      <c r="N90" s="203">
        <v>1264334.9099999999</v>
      </c>
      <c r="O90" s="203">
        <v>1074684.67</v>
      </c>
      <c r="P90" s="291"/>
      <c r="Q90" s="287"/>
      <c r="R90" s="287"/>
      <c r="S90" s="287"/>
      <c r="T90" s="287"/>
      <c r="U90" s="292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65"/>
      <c r="AG90" s="265"/>
      <c r="AH90" s="265"/>
      <c r="AI90" s="265"/>
      <c r="AJ90" s="265"/>
      <c r="AK90" s="203">
        <v>85</v>
      </c>
    </row>
    <row r="91" spans="1:37" ht="73.5" customHeight="1">
      <c r="B91" s="219">
        <v>85</v>
      </c>
      <c r="C91" s="243" t="s">
        <v>379</v>
      </c>
      <c r="D91" s="243" t="s">
        <v>380</v>
      </c>
      <c r="E91" s="243" t="s">
        <v>381</v>
      </c>
      <c r="F91" s="287"/>
      <c r="G91" s="287"/>
      <c r="H91" s="287"/>
      <c r="I91" s="288"/>
      <c r="J91" s="289"/>
      <c r="K91" s="290"/>
      <c r="L91" s="287"/>
      <c r="M91" s="287"/>
      <c r="N91" s="203">
        <v>3272103.44</v>
      </c>
      <c r="O91" s="203">
        <v>2781287.92</v>
      </c>
      <c r="P91" s="291"/>
      <c r="Q91" s="287"/>
      <c r="R91" s="287"/>
      <c r="S91" s="287"/>
      <c r="T91" s="287"/>
      <c r="U91" s="292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65"/>
      <c r="AG91" s="265"/>
      <c r="AH91" s="265"/>
      <c r="AI91" s="265"/>
      <c r="AJ91" s="265"/>
      <c r="AK91" s="203">
        <v>85</v>
      </c>
    </row>
    <row r="92" spans="1:37" ht="60" customHeight="1">
      <c r="B92" s="219">
        <v>86</v>
      </c>
      <c r="C92" s="243" t="s">
        <v>382</v>
      </c>
      <c r="D92" s="243" t="s">
        <v>383</v>
      </c>
      <c r="E92" s="243" t="s">
        <v>384</v>
      </c>
      <c r="F92" s="287"/>
      <c r="G92" s="287"/>
      <c r="H92" s="287"/>
      <c r="I92" s="288"/>
      <c r="J92" s="289"/>
      <c r="K92" s="290"/>
      <c r="L92" s="287"/>
      <c r="M92" s="287"/>
      <c r="N92" s="203">
        <v>10856484</v>
      </c>
      <c r="O92" s="203">
        <v>9228011.4000000004</v>
      </c>
      <c r="P92" s="291"/>
      <c r="Q92" s="287"/>
      <c r="R92" s="287"/>
      <c r="S92" s="287"/>
      <c r="T92" s="287"/>
      <c r="U92" s="292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65"/>
      <c r="AG92" s="265"/>
      <c r="AH92" s="265"/>
      <c r="AI92" s="265"/>
      <c r="AJ92" s="265"/>
      <c r="AK92" s="203">
        <v>85</v>
      </c>
    </row>
    <row r="93" spans="1:37" ht="66.75" customHeight="1">
      <c r="B93" s="219">
        <v>87</v>
      </c>
      <c r="C93" s="243" t="s">
        <v>296</v>
      </c>
      <c r="D93" s="243" t="s">
        <v>385</v>
      </c>
      <c r="E93" s="243" t="s">
        <v>386</v>
      </c>
      <c r="F93" s="287"/>
      <c r="G93" s="287"/>
      <c r="H93" s="287"/>
      <c r="I93" s="288"/>
      <c r="J93" s="289"/>
      <c r="K93" s="290"/>
      <c r="L93" s="287"/>
      <c r="M93" s="287"/>
      <c r="N93" s="203">
        <v>2225377.65</v>
      </c>
      <c r="O93" s="203">
        <v>1891571</v>
      </c>
      <c r="P93" s="291"/>
      <c r="Q93" s="287"/>
      <c r="R93" s="287"/>
      <c r="S93" s="287"/>
      <c r="T93" s="287"/>
      <c r="U93" s="292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65"/>
      <c r="AG93" s="265"/>
      <c r="AH93" s="265"/>
      <c r="AI93" s="265"/>
      <c r="AJ93" s="265"/>
      <c r="AK93" s="203">
        <v>85</v>
      </c>
    </row>
    <row r="94" spans="1:37" ht="45">
      <c r="B94" s="219">
        <v>88</v>
      </c>
      <c r="C94" s="243" t="s">
        <v>321</v>
      </c>
      <c r="D94" s="243" t="s">
        <v>387</v>
      </c>
      <c r="E94" s="243" t="s">
        <v>388</v>
      </c>
      <c r="F94" s="287"/>
      <c r="G94" s="287"/>
      <c r="H94" s="287"/>
      <c r="I94" s="288"/>
      <c r="J94" s="289"/>
      <c r="K94" s="290"/>
      <c r="L94" s="287"/>
      <c r="M94" s="287"/>
      <c r="N94" s="203">
        <v>2813177.89</v>
      </c>
      <c r="O94" s="203">
        <v>2391201.21</v>
      </c>
      <c r="P94" s="291"/>
      <c r="Q94" s="287"/>
      <c r="R94" s="287"/>
      <c r="S94" s="287"/>
      <c r="T94" s="287"/>
      <c r="U94" s="292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65"/>
      <c r="AG94" s="265"/>
      <c r="AH94" s="265"/>
      <c r="AI94" s="265"/>
      <c r="AJ94" s="265"/>
      <c r="AK94" s="203">
        <v>85</v>
      </c>
    </row>
    <row r="95" spans="1:37" ht="48.75" customHeight="1">
      <c r="B95" s="219">
        <v>89</v>
      </c>
      <c r="C95" s="243" t="s">
        <v>224</v>
      </c>
      <c r="D95" s="243" t="s">
        <v>392</v>
      </c>
      <c r="E95" s="243" t="s">
        <v>393</v>
      </c>
      <c r="F95" s="287"/>
      <c r="G95" s="287"/>
      <c r="H95" s="287"/>
      <c r="I95" s="288"/>
      <c r="J95" s="289"/>
      <c r="K95" s="290"/>
      <c r="L95" s="287"/>
      <c r="M95" s="287"/>
      <c r="N95" s="203">
        <v>3150251.24</v>
      </c>
      <c r="O95" s="203">
        <v>2677713.5499999998</v>
      </c>
      <c r="P95" s="291"/>
      <c r="Q95" s="287"/>
      <c r="R95" s="287"/>
      <c r="S95" s="287"/>
      <c r="T95" s="287"/>
      <c r="U95" s="292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65"/>
      <c r="AG95" s="265"/>
      <c r="AH95" s="265"/>
      <c r="AI95" s="265"/>
      <c r="AJ95" s="265"/>
      <c r="AK95" s="203">
        <v>85</v>
      </c>
    </row>
    <row r="96" spans="1:37" ht="30">
      <c r="B96" s="219">
        <v>90</v>
      </c>
      <c r="C96" s="243" t="s">
        <v>394</v>
      </c>
      <c r="D96" s="243" t="s">
        <v>395</v>
      </c>
      <c r="E96" s="243" t="s">
        <v>396</v>
      </c>
      <c r="F96" s="287"/>
      <c r="G96" s="287"/>
      <c r="H96" s="287"/>
      <c r="I96" s="288"/>
      <c r="J96" s="289"/>
      <c r="K96" s="290"/>
      <c r="L96" s="287"/>
      <c r="M96" s="287"/>
      <c r="N96" s="203">
        <v>5750632.4800000004</v>
      </c>
      <c r="O96" s="203">
        <v>4888037.5999999996</v>
      </c>
      <c r="P96" s="291"/>
      <c r="Q96" s="287"/>
      <c r="R96" s="287"/>
      <c r="S96" s="287"/>
      <c r="T96" s="287"/>
      <c r="U96" s="292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65"/>
      <c r="AG96" s="265"/>
      <c r="AH96" s="265"/>
      <c r="AI96" s="265"/>
      <c r="AJ96" s="265"/>
      <c r="AK96" s="203">
        <v>85</v>
      </c>
    </row>
    <row r="97" spans="2:37" ht="60">
      <c r="B97" s="219">
        <v>91</v>
      </c>
      <c r="C97" s="243" t="s">
        <v>397</v>
      </c>
      <c r="D97" s="243" t="s">
        <v>398</v>
      </c>
      <c r="E97" s="243" t="s">
        <v>399</v>
      </c>
      <c r="F97" s="287"/>
      <c r="G97" s="287"/>
      <c r="H97" s="287"/>
      <c r="I97" s="288"/>
      <c r="J97" s="289"/>
      <c r="K97" s="290"/>
      <c r="L97" s="287"/>
      <c r="M97" s="287"/>
      <c r="N97" s="203">
        <v>1519999.99</v>
      </c>
      <c r="O97" s="203">
        <v>1291999.99</v>
      </c>
      <c r="P97" s="291"/>
      <c r="Q97" s="287"/>
      <c r="R97" s="287"/>
      <c r="S97" s="287"/>
      <c r="T97" s="287"/>
      <c r="U97" s="292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65"/>
      <c r="AG97" s="265"/>
      <c r="AH97" s="265"/>
      <c r="AI97" s="265"/>
      <c r="AJ97" s="265"/>
      <c r="AK97" s="203">
        <v>85</v>
      </c>
    </row>
    <row r="98" spans="2:37" ht="63" customHeight="1">
      <c r="B98" s="219">
        <v>92</v>
      </c>
      <c r="C98" s="243" t="s">
        <v>1168</v>
      </c>
      <c r="D98" s="243" t="s">
        <v>400</v>
      </c>
      <c r="E98" s="243" t="s">
        <v>401</v>
      </c>
      <c r="F98" s="287"/>
      <c r="G98" s="287"/>
      <c r="H98" s="287"/>
      <c r="I98" s="288"/>
      <c r="J98" s="289"/>
      <c r="K98" s="290"/>
      <c r="L98" s="287"/>
      <c r="M98" s="287"/>
      <c r="N98" s="203">
        <v>2509397.4300000002</v>
      </c>
      <c r="O98" s="203">
        <v>1731484.22</v>
      </c>
      <c r="P98" s="291"/>
      <c r="Q98" s="287"/>
      <c r="R98" s="287"/>
      <c r="S98" s="287"/>
      <c r="T98" s="287"/>
      <c r="U98" s="292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65"/>
      <c r="AG98" s="265"/>
      <c r="AH98" s="265"/>
      <c r="AI98" s="265"/>
      <c r="AJ98" s="265"/>
      <c r="AK98" s="203">
        <v>69</v>
      </c>
    </row>
    <row r="99" spans="2:37" ht="60.75" customHeight="1">
      <c r="B99" s="219">
        <v>93</v>
      </c>
      <c r="C99" s="243" t="s">
        <v>1152</v>
      </c>
      <c r="D99" s="243" t="s">
        <v>402</v>
      </c>
      <c r="E99" s="243" t="s">
        <v>403</v>
      </c>
      <c r="F99" s="287"/>
      <c r="G99" s="287"/>
      <c r="H99" s="287"/>
      <c r="I99" s="288"/>
      <c r="J99" s="289"/>
      <c r="K99" s="290"/>
      <c r="L99" s="287"/>
      <c r="M99" s="287"/>
      <c r="N99" s="203">
        <v>832630.38</v>
      </c>
      <c r="O99" s="203">
        <v>707735.82</v>
      </c>
      <c r="P99" s="291"/>
      <c r="Q99" s="287"/>
      <c r="R99" s="287"/>
      <c r="S99" s="287"/>
      <c r="T99" s="287"/>
      <c r="U99" s="292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5"/>
      <c r="AG99" s="265"/>
      <c r="AH99" s="265"/>
      <c r="AI99" s="265"/>
      <c r="AJ99" s="265"/>
      <c r="AK99" s="203">
        <v>85</v>
      </c>
    </row>
    <row r="100" spans="2:37" ht="48.75" customHeight="1">
      <c r="B100" s="219">
        <v>94</v>
      </c>
      <c r="C100" s="281" t="s">
        <v>1156</v>
      </c>
      <c r="D100" s="281" t="s">
        <v>404</v>
      </c>
      <c r="E100" s="281" t="s">
        <v>405</v>
      </c>
      <c r="F100" s="287"/>
      <c r="G100" s="287"/>
      <c r="H100" s="287"/>
      <c r="I100" s="288"/>
      <c r="J100" s="289"/>
      <c r="K100" s="290"/>
      <c r="L100" s="287"/>
      <c r="M100" s="287"/>
      <c r="N100" s="240">
        <v>6657529.3700000001</v>
      </c>
      <c r="O100" s="240">
        <v>5658899.96</v>
      </c>
      <c r="P100" s="291"/>
      <c r="Q100" s="287"/>
      <c r="R100" s="287"/>
      <c r="S100" s="287"/>
      <c r="T100" s="287"/>
      <c r="U100" s="292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65"/>
      <c r="AG100" s="265"/>
      <c r="AH100" s="265"/>
      <c r="AI100" s="265"/>
      <c r="AJ100" s="265"/>
      <c r="AK100" s="203">
        <v>85</v>
      </c>
    </row>
    <row r="101" spans="2:37" ht="46.5" customHeight="1">
      <c r="B101" s="219">
        <v>95</v>
      </c>
      <c r="C101" s="243" t="s">
        <v>1157</v>
      </c>
      <c r="D101" s="243" t="s">
        <v>406</v>
      </c>
      <c r="E101" s="243" t="s">
        <v>407</v>
      </c>
      <c r="F101" s="287"/>
      <c r="G101" s="287"/>
      <c r="H101" s="287"/>
      <c r="I101" s="288"/>
      <c r="J101" s="289"/>
      <c r="K101" s="290"/>
      <c r="L101" s="287"/>
      <c r="M101" s="287"/>
      <c r="N101" s="203">
        <v>3753064.81</v>
      </c>
      <c r="O101" s="203">
        <v>3190105.08</v>
      </c>
      <c r="P101" s="291"/>
      <c r="Q101" s="287"/>
      <c r="R101" s="287"/>
      <c r="S101" s="287"/>
      <c r="T101" s="287"/>
      <c r="U101" s="292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65"/>
      <c r="AG101" s="265"/>
      <c r="AH101" s="265"/>
      <c r="AI101" s="265"/>
      <c r="AJ101" s="265"/>
      <c r="AK101" s="203">
        <v>85</v>
      </c>
    </row>
    <row r="102" spans="2:37" ht="30">
      <c r="B102" s="219">
        <v>96</v>
      </c>
      <c r="C102" s="243" t="s">
        <v>1162</v>
      </c>
      <c r="D102" s="243" t="s">
        <v>408</v>
      </c>
      <c r="E102" s="243" t="s">
        <v>409</v>
      </c>
      <c r="F102" s="287"/>
      <c r="G102" s="287"/>
      <c r="H102" s="287"/>
      <c r="I102" s="288"/>
      <c r="J102" s="289"/>
      <c r="K102" s="290"/>
      <c r="L102" s="287"/>
      <c r="M102" s="287"/>
      <c r="N102" s="203">
        <v>6570889.0099999998</v>
      </c>
      <c r="O102" s="203">
        <v>5581695.1100000003</v>
      </c>
      <c r="P102" s="291"/>
      <c r="Q102" s="287"/>
      <c r="R102" s="287"/>
      <c r="S102" s="287"/>
      <c r="T102" s="287"/>
      <c r="U102" s="292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65"/>
      <c r="AG102" s="265"/>
      <c r="AH102" s="265"/>
      <c r="AI102" s="265"/>
      <c r="AJ102" s="265"/>
      <c r="AK102" s="203">
        <v>85</v>
      </c>
    </row>
    <row r="103" spans="2:37" ht="45">
      <c r="B103" s="219">
        <v>97</v>
      </c>
      <c r="C103" s="243" t="s">
        <v>1173</v>
      </c>
      <c r="D103" s="243" t="s">
        <v>410</v>
      </c>
      <c r="E103" s="243" t="s">
        <v>411</v>
      </c>
      <c r="F103" s="287"/>
      <c r="G103" s="287"/>
      <c r="H103" s="287"/>
      <c r="I103" s="288"/>
      <c r="J103" s="289"/>
      <c r="K103" s="290"/>
      <c r="L103" s="287"/>
      <c r="M103" s="287"/>
      <c r="N103" s="203">
        <v>2236313.4300000002</v>
      </c>
      <c r="O103" s="203">
        <v>1900866.41</v>
      </c>
      <c r="P103" s="291"/>
      <c r="Q103" s="287"/>
      <c r="R103" s="287"/>
      <c r="S103" s="287"/>
      <c r="T103" s="287"/>
      <c r="U103" s="292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65"/>
      <c r="AG103" s="265"/>
      <c r="AH103" s="265"/>
      <c r="AI103" s="265"/>
      <c r="AJ103" s="265"/>
      <c r="AK103" s="203">
        <v>85</v>
      </c>
    </row>
    <row r="104" spans="2:37" ht="45">
      <c r="B104" s="219">
        <v>98</v>
      </c>
      <c r="C104" s="243" t="s">
        <v>412</v>
      </c>
      <c r="D104" s="243" t="s">
        <v>413</v>
      </c>
      <c r="E104" s="243" t="s">
        <v>414</v>
      </c>
      <c r="F104" s="287"/>
      <c r="G104" s="287"/>
      <c r="H104" s="287"/>
      <c r="I104" s="288"/>
      <c r="J104" s="289"/>
      <c r="K104" s="290"/>
      <c r="L104" s="287"/>
      <c r="M104" s="287"/>
      <c r="N104" s="203">
        <v>797519.05</v>
      </c>
      <c r="O104" s="203">
        <v>677891.19</v>
      </c>
      <c r="P104" s="291"/>
      <c r="Q104" s="287"/>
      <c r="R104" s="287"/>
      <c r="S104" s="287"/>
      <c r="T104" s="287"/>
      <c r="U104" s="292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65"/>
      <c r="AG104" s="265"/>
      <c r="AH104" s="265"/>
      <c r="AI104" s="265"/>
      <c r="AJ104" s="265"/>
      <c r="AK104" s="203">
        <v>85</v>
      </c>
    </row>
    <row r="105" spans="2:37" ht="45.75" customHeight="1">
      <c r="B105" s="219">
        <v>99</v>
      </c>
      <c r="C105" s="243" t="s">
        <v>1159</v>
      </c>
      <c r="D105" s="243" t="s">
        <v>415</v>
      </c>
      <c r="E105" s="243" t="s">
        <v>416</v>
      </c>
      <c r="F105" s="287"/>
      <c r="G105" s="287"/>
      <c r="H105" s="287"/>
      <c r="I105" s="288"/>
      <c r="J105" s="289"/>
      <c r="K105" s="290"/>
      <c r="L105" s="287"/>
      <c r="M105" s="287"/>
      <c r="N105" s="203">
        <v>2012456.2</v>
      </c>
      <c r="O105" s="203">
        <v>1710587.77</v>
      </c>
      <c r="P105" s="291"/>
      <c r="Q105" s="287"/>
      <c r="R105" s="287"/>
      <c r="S105" s="287"/>
      <c r="T105" s="287"/>
      <c r="U105" s="292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65"/>
      <c r="AG105" s="265"/>
      <c r="AH105" s="265"/>
      <c r="AI105" s="265"/>
      <c r="AJ105" s="265"/>
      <c r="AK105" s="203">
        <v>85</v>
      </c>
    </row>
    <row r="106" spans="2:37" ht="45">
      <c r="B106" s="219">
        <v>100</v>
      </c>
      <c r="C106" s="243" t="s">
        <v>417</v>
      </c>
      <c r="D106" s="243" t="s">
        <v>418</v>
      </c>
      <c r="E106" s="243" t="s">
        <v>419</v>
      </c>
      <c r="F106" s="287"/>
      <c r="G106" s="287"/>
      <c r="H106" s="287"/>
      <c r="I106" s="288"/>
      <c r="J106" s="289"/>
      <c r="K106" s="290"/>
      <c r="L106" s="287"/>
      <c r="M106" s="287"/>
      <c r="N106" s="203">
        <v>3273632.6</v>
      </c>
      <c r="O106" s="203">
        <v>2782587.7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2:37" ht="47.25" customHeight="1">
      <c r="B107" s="219">
        <v>101</v>
      </c>
      <c r="C107" s="243" t="s">
        <v>420</v>
      </c>
      <c r="D107" s="243" t="s">
        <v>421</v>
      </c>
      <c r="E107" s="243" t="s">
        <v>422</v>
      </c>
      <c r="F107" s="287"/>
      <c r="G107" s="287"/>
      <c r="H107" s="287"/>
      <c r="I107" s="288"/>
      <c r="J107" s="289"/>
      <c r="K107" s="290"/>
      <c r="L107" s="287"/>
      <c r="M107" s="287"/>
      <c r="N107" s="203">
        <v>2583148.7999999998</v>
      </c>
      <c r="O107" s="203">
        <v>2195676.4700000002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2:37" ht="72" customHeight="1">
      <c r="B108" s="219">
        <v>102</v>
      </c>
      <c r="C108" s="281" t="s">
        <v>1148</v>
      </c>
      <c r="D108" s="281" t="s">
        <v>423</v>
      </c>
      <c r="E108" s="281" t="s">
        <v>424</v>
      </c>
      <c r="F108" s="287"/>
      <c r="G108" s="287"/>
      <c r="H108" s="287"/>
      <c r="I108" s="288"/>
      <c r="J108" s="289"/>
      <c r="K108" s="290"/>
      <c r="L108" s="287"/>
      <c r="M108" s="287"/>
      <c r="N108" s="240">
        <v>3868856.3</v>
      </c>
      <c r="O108" s="240">
        <v>3288527.85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2:37" ht="51" customHeight="1">
      <c r="B109" s="219">
        <v>103</v>
      </c>
      <c r="C109" s="243" t="s">
        <v>425</v>
      </c>
      <c r="D109" s="243" t="s">
        <v>426</v>
      </c>
      <c r="E109" s="243" t="s">
        <v>427</v>
      </c>
      <c r="F109" s="287"/>
      <c r="G109" s="287"/>
      <c r="H109" s="287"/>
      <c r="I109" s="288"/>
      <c r="J109" s="289"/>
      <c r="K109" s="290"/>
      <c r="L109" s="287"/>
      <c r="M109" s="287"/>
      <c r="N109" s="203">
        <v>750000</v>
      </c>
      <c r="O109" s="203">
        <v>562500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75</v>
      </c>
    </row>
    <row r="110" spans="2:37" ht="87.75" customHeight="1">
      <c r="B110" s="219">
        <v>104</v>
      </c>
      <c r="C110" s="243" t="s">
        <v>1174</v>
      </c>
      <c r="D110" s="243" t="s">
        <v>428</v>
      </c>
      <c r="E110" s="243" t="s">
        <v>429</v>
      </c>
      <c r="F110" s="287"/>
      <c r="G110" s="287"/>
      <c r="H110" s="287"/>
      <c r="I110" s="288"/>
      <c r="J110" s="289"/>
      <c r="K110" s="290"/>
      <c r="L110" s="287"/>
      <c r="M110" s="287"/>
      <c r="N110" s="203">
        <v>5187548.08</v>
      </c>
      <c r="O110" s="203">
        <v>4409415.8600000003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2:37" ht="51" customHeight="1">
      <c r="B111" s="219">
        <v>105</v>
      </c>
      <c r="C111" s="243" t="s">
        <v>1149</v>
      </c>
      <c r="D111" s="243" t="s">
        <v>430</v>
      </c>
      <c r="E111" s="243" t="s">
        <v>431</v>
      </c>
      <c r="F111" s="287"/>
      <c r="G111" s="287"/>
      <c r="H111" s="287"/>
      <c r="I111" s="288"/>
      <c r="J111" s="289"/>
      <c r="K111" s="290"/>
      <c r="L111" s="287"/>
      <c r="M111" s="287"/>
      <c r="N111" s="203">
        <v>9714556.7799999993</v>
      </c>
      <c r="O111" s="203">
        <v>8257373.2599999998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2:37" ht="44.25" customHeight="1">
      <c r="B112" s="219">
        <v>106</v>
      </c>
      <c r="C112" s="243" t="s">
        <v>432</v>
      </c>
      <c r="D112" s="243" t="s">
        <v>433</v>
      </c>
      <c r="E112" s="243" t="s">
        <v>434</v>
      </c>
      <c r="F112" s="287"/>
      <c r="G112" s="287"/>
      <c r="H112" s="287"/>
      <c r="I112" s="288"/>
      <c r="J112" s="289"/>
      <c r="K112" s="290"/>
      <c r="L112" s="287"/>
      <c r="M112" s="287"/>
      <c r="N112" s="203">
        <v>7250187.1699999999</v>
      </c>
      <c r="O112" s="203">
        <v>6162659.0899999999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73.5" customHeight="1">
      <c r="B113" s="219">
        <v>107</v>
      </c>
      <c r="C113" s="243" t="s">
        <v>333</v>
      </c>
      <c r="D113" s="243" t="s">
        <v>435</v>
      </c>
      <c r="E113" s="243" t="s">
        <v>436</v>
      </c>
      <c r="F113" s="287"/>
      <c r="G113" s="287"/>
      <c r="H113" s="287"/>
      <c r="I113" s="288"/>
      <c r="J113" s="289"/>
      <c r="K113" s="290"/>
      <c r="L113" s="287"/>
      <c r="M113" s="287"/>
      <c r="N113" s="203">
        <v>11858776.6</v>
      </c>
      <c r="O113" s="203">
        <v>10079960.109999999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45.75" customHeight="1">
      <c r="B114" s="219">
        <v>108</v>
      </c>
      <c r="C114" s="243" t="s">
        <v>437</v>
      </c>
      <c r="D114" s="243" t="s">
        <v>438</v>
      </c>
      <c r="E114" s="243" t="s">
        <v>439</v>
      </c>
      <c r="F114" s="287"/>
      <c r="G114" s="287"/>
      <c r="H114" s="287"/>
      <c r="I114" s="288"/>
      <c r="J114" s="289"/>
      <c r="K114" s="290"/>
      <c r="L114" s="287"/>
      <c r="M114" s="287"/>
      <c r="N114" s="203">
        <v>5845615.3300000001</v>
      </c>
      <c r="O114" s="203">
        <v>3963830.73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70</v>
      </c>
    </row>
    <row r="115" spans="2:37" ht="43.5" customHeight="1">
      <c r="B115" s="219">
        <v>109</v>
      </c>
      <c r="C115" s="243" t="s">
        <v>440</v>
      </c>
      <c r="D115" s="243" t="s">
        <v>441</v>
      </c>
      <c r="E115" s="243" t="s">
        <v>442</v>
      </c>
      <c r="F115" s="287"/>
      <c r="G115" s="287"/>
      <c r="H115" s="287"/>
      <c r="I115" s="288"/>
      <c r="J115" s="289"/>
      <c r="K115" s="290"/>
      <c r="L115" s="287"/>
      <c r="M115" s="287"/>
      <c r="N115" s="203">
        <v>1065840.95</v>
      </c>
      <c r="O115" s="203">
        <v>905964.8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57.75" customHeight="1">
      <c r="B116" s="219">
        <v>110</v>
      </c>
      <c r="C116" s="243" t="s">
        <v>443</v>
      </c>
      <c r="D116" s="243" t="s">
        <v>444</v>
      </c>
      <c r="E116" s="243" t="s">
        <v>445</v>
      </c>
      <c r="F116" s="287"/>
      <c r="G116" s="287"/>
      <c r="H116" s="287"/>
      <c r="I116" s="288"/>
      <c r="J116" s="289"/>
      <c r="K116" s="290"/>
      <c r="L116" s="287"/>
      <c r="M116" s="287"/>
      <c r="N116" s="203">
        <v>2742972.09</v>
      </c>
      <c r="O116" s="203">
        <v>2331526.2799999998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85</v>
      </c>
    </row>
    <row r="117" spans="2:37" ht="60.75" customHeight="1">
      <c r="B117" s="219">
        <v>111</v>
      </c>
      <c r="C117" s="243" t="s">
        <v>446</v>
      </c>
      <c r="D117" s="243" t="s">
        <v>447</v>
      </c>
      <c r="E117" s="243" t="s">
        <v>448</v>
      </c>
      <c r="F117" s="287"/>
      <c r="G117" s="287"/>
      <c r="H117" s="287"/>
      <c r="I117" s="288"/>
      <c r="J117" s="289"/>
      <c r="K117" s="290"/>
      <c r="L117" s="287"/>
      <c r="M117" s="287"/>
      <c r="N117" s="203">
        <v>6595574.1799999997</v>
      </c>
      <c r="O117" s="203">
        <v>5606238.0499999998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45" customHeight="1">
      <c r="B118" s="219">
        <v>112</v>
      </c>
      <c r="C118" s="243" t="s">
        <v>1155</v>
      </c>
      <c r="D118" s="243" t="s">
        <v>449</v>
      </c>
      <c r="E118" s="293" t="s">
        <v>450</v>
      </c>
      <c r="F118" s="287"/>
      <c r="G118" s="287"/>
      <c r="H118" s="287"/>
      <c r="I118" s="288"/>
      <c r="J118" s="289"/>
      <c r="K118" s="290"/>
      <c r="L118" s="287"/>
      <c r="M118" s="287"/>
      <c r="N118" s="203">
        <v>2595578.77</v>
      </c>
      <c r="O118" s="203">
        <v>2206241.9500000002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59.25" customHeight="1">
      <c r="B119" s="219">
        <v>113</v>
      </c>
      <c r="C119" s="243" t="s">
        <v>1169</v>
      </c>
      <c r="D119" s="243" t="s">
        <v>451</v>
      </c>
      <c r="E119" s="243" t="s">
        <v>452</v>
      </c>
      <c r="F119" s="287"/>
      <c r="G119" s="287"/>
      <c r="H119" s="287"/>
      <c r="I119" s="288"/>
      <c r="J119" s="289"/>
      <c r="K119" s="290"/>
      <c r="L119" s="287"/>
      <c r="M119" s="287"/>
      <c r="N119" s="203">
        <v>15646742.84</v>
      </c>
      <c r="O119" s="203">
        <v>13299731.41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85</v>
      </c>
    </row>
    <row r="120" spans="2:37" ht="45" customHeight="1">
      <c r="B120" s="219">
        <v>114</v>
      </c>
      <c r="C120" s="243" t="s">
        <v>1168</v>
      </c>
      <c r="D120" s="243" t="s">
        <v>453</v>
      </c>
      <c r="E120" s="243" t="s">
        <v>454</v>
      </c>
      <c r="F120" s="287"/>
      <c r="G120" s="287"/>
      <c r="H120" s="287"/>
      <c r="I120" s="288"/>
      <c r="J120" s="289"/>
      <c r="K120" s="290"/>
      <c r="L120" s="287"/>
      <c r="M120" s="287"/>
      <c r="N120" s="203">
        <v>23458163.780000001</v>
      </c>
      <c r="O120" s="203">
        <v>19826837.600000001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85</v>
      </c>
    </row>
    <row r="121" spans="2:37" ht="45" customHeight="1">
      <c r="B121" s="219">
        <v>115</v>
      </c>
      <c r="C121" s="243" t="s">
        <v>455</v>
      </c>
      <c r="D121" s="243" t="s">
        <v>456</v>
      </c>
      <c r="E121" s="243" t="s">
        <v>457</v>
      </c>
      <c r="F121" s="287"/>
      <c r="G121" s="287"/>
      <c r="H121" s="287"/>
      <c r="I121" s="288"/>
      <c r="J121" s="289"/>
      <c r="K121" s="290"/>
      <c r="L121" s="287"/>
      <c r="M121" s="287"/>
      <c r="N121" s="203">
        <v>7376860.29</v>
      </c>
      <c r="O121" s="203">
        <v>6156883.4400000004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48" customHeight="1">
      <c r="B122" s="219">
        <v>116</v>
      </c>
      <c r="C122" s="243" t="s">
        <v>180</v>
      </c>
      <c r="D122" s="243" t="s">
        <v>458</v>
      </c>
      <c r="E122" s="243" t="s">
        <v>459</v>
      </c>
      <c r="F122" s="287"/>
      <c r="G122" s="287"/>
      <c r="H122" s="287"/>
      <c r="I122" s="288"/>
      <c r="J122" s="289"/>
      <c r="K122" s="290"/>
      <c r="L122" s="287"/>
      <c r="M122" s="287"/>
      <c r="N122" s="203">
        <v>1249715.6100000001</v>
      </c>
      <c r="O122" s="203">
        <v>1062258.26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49.5" customHeight="1">
      <c r="B123" s="219">
        <v>117</v>
      </c>
      <c r="C123" s="243" t="s">
        <v>460</v>
      </c>
      <c r="D123" s="243" t="s">
        <v>461</v>
      </c>
      <c r="E123" s="243" t="s">
        <v>462</v>
      </c>
      <c r="F123" s="287"/>
      <c r="G123" s="287"/>
      <c r="H123" s="287"/>
      <c r="I123" s="288"/>
      <c r="J123" s="289"/>
      <c r="K123" s="290"/>
      <c r="L123" s="287"/>
      <c r="M123" s="287"/>
      <c r="N123" s="203">
        <v>7581114.7000000002</v>
      </c>
      <c r="O123" s="203">
        <v>6443947.5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53.25" customHeight="1">
      <c r="B124" s="219">
        <v>118</v>
      </c>
      <c r="C124" s="243" t="s">
        <v>417</v>
      </c>
      <c r="D124" s="243" t="s">
        <v>463</v>
      </c>
      <c r="E124" s="243" t="s">
        <v>464</v>
      </c>
      <c r="F124" s="287"/>
      <c r="G124" s="287"/>
      <c r="H124" s="287"/>
      <c r="I124" s="288"/>
      <c r="J124" s="289"/>
      <c r="K124" s="290"/>
      <c r="L124" s="287"/>
      <c r="M124" s="287"/>
      <c r="N124" s="203">
        <v>1521144.3</v>
      </c>
      <c r="O124" s="203">
        <v>1292972.6499999999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49.5" customHeight="1">
      <c r="B125" s="219">
        <v>119</v>
      </c>
      <c r="C125" s="243" t="s">
        <v>198</v>
      </c>
      <c r="D125" s="243" t="s">
        <v>465</v>
      </c>
      <c r="E125" s="243" t="s">
        <v>466</v>
      </c>
      <c r="F125" s="287"/>
      <c r="G125" s="287"/>
      <c r="H125" s="287"/>
      <c r="I125" s="288"/>
      <c r="J125" s="289"/>
      <c r="K125" s="290"/>
      <c r="L125" s="287"/>
      <c r="M125" s="287"/>
      <c r="N125" s="203">
        <v>397780</v>
      </c>
      <c r="O125" s="203">
        <v>338113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30">
      <c r="B126" s="219">
        <v>120</v>
      </c>
      <c r="C126" s="243" t="s">
        <v>467</v>
      </c>
      <c r="D126" s="243" t="s">
        <v>468</v>
      </c>
      <c r="E126" s="243" t="s">
        <v>469</v>
      </c>
      <c r="F126" s="287"/>
      <c r="G126" s="287"/>
      <c r="H126" s="287"/>
      <c r="I126" s="288"/>
      <c r="J126" s="289"/>
      <c r="K126" s="290"/>
      <c r="L126" s="287"/>
      <c r="M126" s="287"/>
      <c r="N126" s="203">
        <v>2827438.65</v>
      </c>
      <c r="O126" s="203">
        <v>2403322.85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45">
      <c r="B127" s="219">
        <v>121</v>
      </c>
      <c r="C127" s="243" t="s">
        <v>382</v>
      </c>
      <c r="D127" s="243" t="s">
        <v>470</v>
      </c>
      <c r="E127" s="243" t="s">
        <v>471</v>
      </c>
      <c r="F127" s="287"/>
      <c r="G127" s="287"/>
      <c r="H127" s="287"/>
      <c r="I127" s="288"/>
      <c r="J127" s="289"/>
      <c r="K127" s="290"/>
      <c r="L127" s="287"/>
      <c r="M127" s="287"/>
      <c r="N127" s="203">
        <v>1773074.34</v>
      </c>
      <c r="O127" s="203">
        <v>1507113.18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85</v>
      </c>
    </row>
    <row r="128" spans="2:37" ht="30">
      <c r="B128" s="219">
        <v>122</v>
      </c>
      <c r="C128" s="243" t="s">
        <v>1164</v>
      </c>
      <c r="D128" s="243" t="s">
        <v>472</v>
      </c>
      <c r="E128" s="243" t="s">
        <v>473</v>
      </c>
      <c r="F128" s="287"/>
      <c r="G128" s="287"/>
      <c r="H128" s="287"/>
      <c r="I128" s="288"/>
      <c r="J128" s="289"/>
      <c r="K128" s="290"/>
      <c r="L128" s="287"/>
      <c r="M128" s="287"/>
      <c r="N128" s="203">
        <v>8105679.7800000003</v>
      </c>
      <c r="O128" s="203">
        <v>6889827.8099999996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30">
      <c r="B129" s="219">
        <v>123</v>
      </c>
      <c r="C129" s="243" t="s">
        <v>474</v>
      </c>
      <c r="D129" s="243" t="s">
        <v>475</v>
      </c>
      <c r="E129" s="243" t="s">
        <v>476</v>
      </c>
      <c r="F129" s="287"/>
      <c r="G129" s="287"/>
      <c r="H129" s="287"/>
      <c r="I129" s="288"/>
      <c r="J129" s="289"/>
      <c r="K129" s="290"/>
      <c r="L129" s="287"/>
      <c r="M129" s="287"/>
      <c r="N129" s="203">
        <v>8604273.2200000007</v>
      </c>
      <c r="O129" s="203">
        <v>7313632.2300000004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49.5" customHeight="1">
      <c r="B130" s="219">
        <v>124</v>
      </c>
      <c r="C130" s="243" t="s">
        <v>1172</v>
      </c>
      <c r="D130" s="243" t="s">
        <v>477</v>
      </c>
      <c r="E130" s="243" t="s">
        <v>478</v>
      </c>
      <c r="F130" s="287"/>
      <c r="G130" s="287"/>
      <c r="H130" s="287"/>
      <c r="I130" s="288"/>
      <c r="J130" s="289"/>
      <c r="K130" s="290"/>
      <c r="L130" s="287"/>
      <c r="M130" s="287"/>
      <c r="N130" s="203">
        <v>1799300</v>
      </c>
      <c r="O130" s="203">
        <v>1529405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85</v>
      </c>
    </row>
    <row r="131" spans="2:37" ht="60.75" customHeight="1">
      <c r="B131" s="219">
        <v>125</v>
      </c>
      <c r="C131" s="243" t="s">
        <v>1156</v>
      </c>
      <c r="D131" s="243" t="s">
        <v>479</v>
      </c>
      <c r="E131" s="243" t="s">
        <v>480</v>
      </c>
      <c r="F131" s="287"/>
      <c r="G131" s="287"/>
      <c r="H131" s="287"/>
      <c r="I131" s="288"/>
      <c r="J131" s="289"/>
      <c r="K131" s="290"/>
      <c r="L131" s="287"/>
      <c r="M131" s="287"/>
      <c r="N131" s="203">
        <v>2483357.63</v>
      </c>
      <c r="O131" s="203">
        <v>2110853.98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85</v>
      </c>
    </row>
    <row r="132" spans="2:37" ht="57" customHeight="1">
      <c r="B132" s="219">
        <v>126</v>
      </c>
      <c r="C132" s="243" t="s">
        <v>1149</v>
      </c>
      <c r="D132" s="243" t="s">
        <v>481</v>
      </c>
      <c r="E132" s="243" t="s">
        <v>482</v>
      </c>
      <c r="F132" s="287"/>
      <c r="G132" s="287"/>
      <c r="H132" s="287"/>
      <c r="I132" s="288"/>
      <c r="J132" s="289"/>
      <c r="K132" s="290"/>
      <c r="L132" s="287"/>
      <c r="M132" s="287"/>
      <c r="N132" s="203">
        <v>3725455.03</v>
      </c>
      <c r="O132" s="203">
        <v>3166636.78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85</v>
      </c>
    </row>
    <row r="133" spans="2:37" ht="54" customHeight="1">
      <c r="B133" s="219">
        <v>127</v>
      </c>
      <c r="C133" s="243" t="s">
        <v>1158</v>
      </c>
      <c r="D133" s="243" t="s">
        <v>483</v>
      </c>
      <c r="E133" s="243" t="s">
        <v>484</v>
      </c>
      <c r="F133" s="287"/>
      <c r="G133" s="287"/>
      <c r="H133" s="287"/>
      <c r="I133" s="288"/>
      <c r="J133" s="289"/>
      <c r="K133" s="290"/>
      <c r="L133" s="287"/>
      <c r="M133" s="287"/>
      <c r="N133" s="203">
        <v>593220.26</v>
      </c>
      <c r="O133" s="203">
        <v>504237.22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98.25" customHeight="1">
      <c r="B134" s="219">
        <v>128</v>
      </c>
      <c r="C134" s="243" t="s">
        <v>485</v>
      </c>
      <c r="D134" s="243" t="s">
        <v>486</v>
      </c>
      <c r="E134" s="243" t="s">
        <v>487</v>
      </c>
      <c r="F134" s="287"/>
      <c r="G134" s="287"/>
      <c r="H134" s="287"/>
      <c r="I134" s="288"/>
      <c r="J134" s="289"/>
      <c r="K134" s="290"/>
      <c r="L134" s="287"/>
      <c r="M134" s="287"/>
      <c r="N134" s="203">
        <v>156668.28</v>
      </c>
      <c r="O134" s="203">
        <v>133168.03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43.5" customHeight="1">
      <c r="B135" s="219">
        <v>129</v>
      </c>
      <c r="C135" s="243" t="s">
        <v>488</v>
      </c>
      <c r="D135" s="243" t="s">
        <v>489</v>
      </c>
      <c r="E135" s="243" t="s">
        <v>490</v>
      </c>
      <c r="F135" s="287"/>
      <c r="G135" s="287"/>
      <c r="H135" s="287"/>
      <c r="I135" s="288"/>
      <c r="J135" s="289"/>
      <c r="K135" s="290"/>
      <c r="L135" s="287"/>
      <c r="M135" s="287"/>
      <c r="N135" s="203">
        <v>757442</v>
      </c>
      <c r="O135" s="203">
        <v>643825.68999999994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85</v>
      </c>
    </row>
    <row r="136" spans="2:37" ht="46.5" customHeight="1">
      <c r="C136" s="395" t="s">
        <v>542</v>
      </c>
      <c r="D136" s="396"/>
      <c r="E136" s="397"/>
      <c r="F136" s="193"/>
      <c r="G136" s="193"/>
      <c r="H136" s="193"/>
      <c r="I136" s="194"/>
      <c r="J136" s="195"/>
      <c r="K136" s="196"/>
      <c r="L136" s="193"/>
      <c r="M136" s="193"/>
      <c r="N136" s="197">
        <f>SUM(N7:N135)</f>
        <v>595758495.44999993</v>
      </c>
      <c r="O136" s="197">
        <f>SUM(O7:O135)</f>
        <v>481514879.01000011</v>
      </c>
      <c r="AF136" s="189"/>
      <c r="AG136" s="189"/>
      <c r="AH136" s="189"/>
      <c r="AI136" s="189"/>
      <c r="AJ136" s="189"/>
      <c r="AK136" s="189"/>
    </row>
    <row r="137" spans="2:37" ht="45" customHeight="1">
      <c r="B137" s="102"/>
      <c r="C137" s="102"/>
      <c r="D137" s="102"/>
      <c r="E137" s="102"/>
      <c r="F137" s="102"/>
      <c r="G137" s="102"/>
      <c r="H137" s="102"/>
      <c r="I137" s="164"/>
      <c r="J137" s="165"/>
      <c r="K137" s="166"/>
      <c r="L137" s="102"/>
      <c r="M137" s="102"/>
      <c r="N137" s="102"/>
      <c r="O137" s="102"/>
      <c r="P137" s="167"/>
      <c r="Q137" s="102"/>
      <c r="R137" s="102"/>
      <c r="S137" s="102"/>
      <c r="T137" s="102"/>
      <c r="U137" s="168"/>
      <c r="V137" s="169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2:37" ht="60.75" customHeight="1">
      <c r="B138" s="102"/>
      <c r="C138" s="102"/>
      <c r="D138" s="102"/>
      <c r="E138" s="102"/>
      <c r="F138" s="102"/>
      <c r="G138" s="102"/>
      <c r="H138" s="102"/>
      <c r="I138" s="164"/>
      <c r="J138" s="165"/>
      <c r="K138" s="166"/>
      <c r="L138" s="102"/>
      <c r="M138" s="102"/>
      <c r="N138" s="102"/>
      <c r="O138" s="102"/>
      <c r="P138" s="167"/>
      <c r="Q138" s="102"/>
      <c r="R138" s="102"/>
      <c r="S138" s="102"/>
      <c r="T138" s="102"/>
      <c r="U138" s="168"/>
      <c r="V138" s="171"/>
    </row>
    <row r="139" spans="2:37" ht="51.75" customHeight="1">
      <c r="B139" s="102"/>
      <c r="C139" s="102"/>
      <c r="D139" s="102"/>
      <c r="E139" s="102"/>
      <c r="F139" s="102"/>
      <c r="G139" s="102"/>
      <c r="H139" s="102"/>
      <c r="I139" s="164"/>
      <c r="J139" s="165"/>
      <c r="K139" s="166"/>
      <c r="L139" s="102"/>
      <c r="M139" s="102"/>
      <c r="N139" s="102"/>
      <c r="O139" s="102"/>
      <c r="P139" s="167"/>
      <c r="Q139" s="102"/>
      <c r="R139" s="102"/>
      <c r="S139" s="102"/>
      <c r="T139" s="102"/>
      <c r="U139" s="168"/>
      <c r="V139" s="171"/>
    </row>
    <row r="140" spans="2:37" ht="62.25" customHeight="1">
      <c r="B140" s="102"/>
      <c r="C140" s="102"/>
      <c r="D140" s="102"/>
      <c r="E140" s="102"/>
      <c r="F140" s="102"/>
      <c r="G140" s="102"/>
      <c r="H140" s="102"/>
      <c r="I140" s="164"/>
      <c r="J140" s="165"/>
      <c r="K140" s="166"/>
      <c r="L140" s="102"/>
      <c r="M140" s="102"/>
      <c r="N140" s="102"/>
      <c r="O140" s="102"/>
      <c r="P140" s="167"/>
      <c r="Q140" s="102"/>
      <c r="R140" s="102"/>
      <c r="S140" s="102"/>
      <c r="T140" s="102"/>
      <c r="U140" s="168"/>
      <c r="V140" s="171"/>
    </row>
    <row r="141" spans="2:37" ht="52.5" customHeight="1">
      <c r="B141" s="102"/>
      <c r="C141" s="102"/>
      <c r="D141" s="102"/>
      <c r="E141" s="102"/>
      <c r="F141" s="102"/>
      <c r="G141" s="102"/>
      <c r="H141" s="102"/>
      <c r="I141" s="164"/>
      <c r="J141" s="165"/>
      <c r="K141" s="166"/>
      <c r="L141" s="102"/>
      <c r="M141" s="102"/>
      <c r="N141" s="102"/>
      <c r="O141" s="102"/>
      <c r="P141" s="167"/>
      <c r="Q141" s="102"/>
      <c r="R141" s="102"/>
      <c r="S141" s="102"/>
      <c r="T141" s="102"/>
      <c r="U141" s="168"/>
      <c r="V141" s="171"/>
    </row>
    <row r="142" spans="2:37" ht="45.75" customHeight="1">
      <c r="B142" s="102"/>
      <c r="C142" s="102"/>
      <c r="D142" s="102"/>
      <c r="E142" s="102"/>
      <c r="F142" s="102"/>
      <c r="G142" s="102"/>
      <c r="H142" s="102"/>
      <c r="I142" s="164"/>
      <c r="J142" s="165"/>
      <c r="K142" s="166"/>
      <c r="L142" s="102"/>
      <c r="M142" s="102"/>
      <c r="N142" s="102"/>
      <c r="O142" s="102"/>
      <c r="P142" s="167"/>
      <c r="Q142" s="102"/>
      <c r="R142" s="102"/>
      <c r="S142" s="102"/>
      <c r="T142" s="102"/>
      <c r="U142" s="168"/>
      <c r="V142" s="171"/>
    </row>
    <row r="143" spans="2:37" ht="65.25" customHeight="1">
      <c r="B143" s="102"/>
      <c r="C143" s="102"/>
      <c r="D143" s="102"/>
      <c r="E143" s="102"/>
      <c r="F143" s="102"/>
      <c r="G143" s="102"/>
      <c r="H143" s="102"/>
      <c r="I143" s="164"/>
      <c r="J143" s="165"/>
      <c r="K143" s="166"/>
      <c r="L143" s="102"/>
      <c r="M143" s="102"/>
      <c r="N143" s="102"/>
      <c r="O143" s="102"/>
      <c r="P143" s="167"/>
      <c r="Q143" s="102"/>
      <c r="R143" s="102"/>
      <c r="S143" s="102"/>
      <c r="T143" s="102"/>
      <c r="U143" s="168"/>
      <c r="V143" s="171"/>
    </row>
    <row r="144" spans="2:37">
      <c r="B144" s="102"/>
      <c r="C144" s="102"/>
      <c r="D144" s="102"/>
      <c r="E144" s="102"/>
      <c r="F144" s="102"/>
      <c r="G144" s="102"/>
      <c r="H144" s="102"/>
      <c r="I144" s="164"/>
      <c r="J144" s="165"/>
      <c r="K144" s="166"/>
      <c r="L144" s="102"/>
      <c r="M144" s="102"/>
      <c r="N144" s="102"/>
      <c r="O144" s="102"/>
      <c r="P144" s="167"/>
      <c r="Q144" s="102"/>
      <c r="R144" s="102"/>
      <c r="S144" s="102"/>
      <c r="T144" s="102"/>
      <c r="U144" s="168"/>
      <c r="V144" s="171"/>
    </row>
    <row r="145" spans="1:39" ht="52.5" customHeight="1">
      <c r="B145" s="102"/>
      <c r="C145" s="102"/>
      <c r="D145" s="102"/>
      <c r="E145" s="102"/>
      <c r="F145" s="102"/>
      <c r="G145" s="102"/>
      <c r="H145" s="102"/>
      <c r="I145" s="164"/>
      <c r="J145" s="165"/>
      <c r="K145" s="166"/>
      <c r="L145" s="102"/>
      <c r="M145" s="102"/>
      <c r="N145" s="102"/>
      <c r="O145" s="102"/>
      <c r="P145" s="167"/>
      <c r="Q145" s="102"/>
      <c r="R145" s="102"/>
      <c r="S145" s="102"/>
      <c r="T145" s="102"/>
      <c r="U145" s="168"/>
      <c r="V145" s="171"/>
    </row>
    <row r="146" spans="1:39">
      <c r="B146" s="102"/>
      <c r="C146" s="102"/>
      <c r="D146" s="102"/>
      <c r="E146" s="102"/>
      <c r="F146" s="102"/>
      <c r="G146" s="102"/>
      <c r="H146" s="102"/>
      <c r="I146" s="164"/>
      <c r="J146" s="165"/>
      <c r="K146" s="166"/>
      <c r="L146" s="102"/>
      <c r="M146" s="102"/>
      <c r="N146" s="102"/>
      <c r="O146" s="102"/>
      <c r="P146" s="167"/>
      <c r="Q146" s="102"/>
      <c r="R146" s="102"/>
      <c r="S146" s="102"/>
      <c r="T146" s="102"/>
      <c r="U146" s="168"/>
      <c r="V146" s="171"/>
    </row>
    <row r="147" spans="1:39" ht="60.75" customHeight="1">
      <c r="B147" s="102"/>
      <c r="C147" s="102"/>
      <c r="D147" s="102"/>
      <c r="E147" s="102"/>
      <c r="F147" s="102"/>
      <c r="G147" s="102"/>
      <c r="H147" s="102"/>
      <c r="I147" s="164"/>
      <c r="J147" s="165"/>
      <c r="K147" s="166"/>
      <c r="L147" s="102"/>
      <c r="M147" s="102"/>
      <c r="N147" s="102"/>
      <c r="O147" s="102"/>
      <c r="P147" s="167"/>
      <c r="Q147" s="102"/>
      <c r="R147" s="102"/>
      <c r="S147" s="102"/>
      <c r="T147" s="102"/>
      <c r="U147" s="168"/>
      <c r="V147" s="171"/>
    </row>
    <row r="148" spans="1:39">
      <c r="B148" s="102"/>
      <c r="C148" s="102"/>
      <c r="D148" s="102"/>
      <c r="E148" s="102"/>
      <c r="F148" s="102"/>
      <c r="G148" s="102"/>
      <c r="H148" s="102"/>
      <c r="I148" s="164"/>
      <c r="J148" s="165"/>
      <c r="K148" s="166"/>
      <c r="L148" s="102"/>
      <c r="M148" s="102"/>
      <c r="N148" s="102"/>
      <c r="O148" s="102"/>
      <c r="P148" s="167"/>
      <c r="Q148" s="102"/>
      <c r="R148" s="102"/>
      <c r="S148" s="102"/>
      <c r="T148" s="102"/>
      <c r="U148" s="168"/>
      <c r="V148" s="171"/>
    </row>
    <row r="149" spans="1:39" ht="58.5" customHeight="1">
      <c r="B149" s="102"/>
      <c r="C149" s="102"/>
      <c r="D149" s="102"/>
      <c r="E149" s="102"/>
      <c r="F149" s="102"/>
      <c r="G149" s="102"/>
      <c r="H149" s="102"/>
      <c r="I149" s="164"/>
      <c r="J149" s="165"/>
      <c r="K149" s="166"/>
      <c r="L149" s="102"/>
      <c r="M149" s="102"/>
      <c r="N149" s="102"/>
      <c r="O149" s="102"/>
      <c r="P149" s="167"/>
      <c r="Q149" s="102"/>
      <c r="R149" s="102"/>
      <c r="S149" s="102"/>
      <c r="T149" s="102"/>
      <c r="U149" s="168"/>
      <c r="V149" s="171"/>
    </row>
    <row r="150" spans="1:39" ht="71.25" customHeight="1">
      <c r="B150" s="102"/>
      <c r="C150" s="102"/>
      <c r="D150" s="102"/>
      <c r="E150" s="102"/>
      <c r="F150" s="102"/>
      <c r="G150" s="102"/>
      <c r="H150" s="102"/>
      <c r="I150" s="164"/>
      <c r="J150" s="165"/>
      <c r="K150" s="166"/>
      <c r="L150" s="102"/>
      <c r="M150" s="102"/>
      <c r="N150" s="102"/>
      <c r="O150" s="102"/>
      <c r="P150" s="167"/>
      <c r="Q150" s="102"/>
      <c r="R150" s="102"/>
      <c r="S150" s="102"/>
      <c r="T150" s="102"/>
      <c r="U150" s="168"/>
      <c r="V150" s="171"/>
    </row>
    <row r="151" spans="1:39">
      <c r="B151" s="102"/>
      <c r="C151" s="102"/>
      <c r="D151" s="102"/>
      <c r="E151" s="102"/>
      <c r="F151" s="102"/>
      <c r="G151" s="102"/>
      <c r="H151" s="102"/>
      <c r="I151" s="164"/>
      <c r="J151" s="165"/>
      <c r="K151" s="166"/>
      <c r="L151" s="102"/>
      <c r="M151" s="102"/>
      <c r="N151" s="102"/>
      <c r="O151" s="102"/>
      <c r="P151" s="167"/>
      <c r="Q151" s="102"/>
      <c r="R151" s="102"/>
      <c r="S151" s="102"/>
      <c r="T151" s="102"/>
      <c r="U151" s="168"/>
      <c r="V151" s="171"/>
    </row>
    <row r="152" spans="1:39">
      <c r="B152" s="102"/>
      <c r="C152" s="102"/>
      <c r="D152" s="102"/>
      <c r="E152" s="102"/>
      <c r="F152" s="102"/>
      <c r="G152" s="102"/>
      <c r="H152" s="102"/>
      <c r="I152" s="164"/>
      <c r="J152" s="165"/>
      <c r="K152" s="166"/>
      <c r="L152" s="102"/>
      <c r="M152" s="102"/>
      <c r="N152" s="102"/>
      <c r="O152" s="102"/>
      <c r="P152" s="167"/>
      <c r="Q152" s="102"/>
      <c r="R152" s="102"/>
      <c r="S152" s="102"/>
      <c r="T152" s="102"/>
      <c r="U152" s="168"/>
      <c r="V152" s="171"/>
    </row>
    <row r="153" spans="1:39">
      <c r="B153" s="102"/>
      <c r="C153" s="102"/>
      <c r="D153" s="102"/>
      <c r="E153" s="102"/>
      <c r="F153" s="102"/>
      <c r="G153" s="102"/>
      <c r="H153" s="102"/>
      <c r="I153" s="164"/>
      <c r="J153" s="165"/>
      <c r="K153" s="166"/>
      <c r="L153" s="102"/>
      <c r="M153" s="102"/>
      <c r="N153" s="102"/>
      <c r="O153" s="102"/>
      <c r="P153" s="167"/>
      <c r="Q153" s="102"/>
      <c r="R153" s="102"/>
      <c r="S153" s="102"/>
      <c r="T153" s="102"/>
      <c r="U153" s="168"/>
      <c r="V153" s="171"/>
    </row>
    <row r="154" spans="1:39">
      <c r="B154" s="102"/>
      <c r="C154" s="102"/>
      <c r="D154" s="102"/>
      <c r="E154" s="102"/>
      <c r="F154" s="102"/>
      <c r="G154" s="102"/>
      <c r="H154" s="102"/>
      <c r="I154" s="164"/>
      <c r="J154" s="165"/>
      <c r="K154" s="166"/>
      <c r="L154" s="102"/>
      <c r="M154" s="102"/>
      <c r="N154" s="102"/>
      <c r="O154" s="102"/>
      <c r="P154" s="167"/>
      <c r="Q154" s="102"/>
      <c r="R154" s="102"/>
      <c r="S154" s="102"/>
      <c r="T154" s="102"/>
      <c r="U154" s="168"/>
      <c r="V154" s="171"/>
    </row>
    <row r="155" spans="1:39">
      <c r="B155" s="102"/>
      <c r="C155" s="102"/>
      <c r="D155" s="102"/>
      <c r="E155" s="102"/>
      <c r="F155" s="102"/>
      <c r="G155" s="102"/>
      <c r="H155" s="102"/>
      <c r="I155" s="164"/>
      <c r="J155" s="165"/>
      <c r="K155" s="166"/>
      <c r="L155" s="102"/>
      <c r="M155" s="102"/>
      <c r="N155" s="102"/>
      <c r="O155" s="102"/>
      <c r="P155" s="167"/>
      <c r="Q155" s="102"/>
      <c r="R155" s="102"/>
      <c r="S155" s="102"/>
      <c r="T155" s="102"/>
      <c r="U155" s="168"/>
      <c r="V155" s="171"/>
    </row>
    <row r="156" spans="1:39">
      <c r="B156" s="102"/>
      <c r="C156" s="102"/>
      <c r="D156" s="102"/>
      <c r="E156" s="102"/>
      <c r="F156" s="102"/>
      <c r="G156" s="102"/>
      <c r="H156" s="102"/>
      <c r="I156" s="164"/>
      <c r="J156" s="165"/>
      <c r="K156" s="166"/>
      <c r="L156" s="102"/>
      <c r="M156" s="102"/>
      <c r="N156" s="102"/>
      <c r="O156" s="102"/>
      <c r="P156" s="167"/>
      <c r="Q156" s="102"/>
      <c r="R156" s="102"/>
      <c r="S156" s="102"/>
      <c r="T156" s="102"/>
      <c r="U156" s="168"/>
      <c r="V156" s="171"/>
    </row>
    <row r="157" spans="1:39">
      <c r="B157" s="102"/>
      <c r="C157" s="102"/>
      <c r="D157" s="102"/>
      <c r="E157" s="102"/>
      <c r="F157" s="102"/>
      <c r="G157" s="102"/>
      <c r="H157" s="102"/>
      <c r="I157" s="164"/>
      <c r="J157" s="165"/>
      <c r="K157" s="166"/>
      <c r="L157" s="102"/>
      <c r="M157" s="102"/>
      <c r="N157" s="102"/>
      <c r="O157" s="102"/>
      <c r="P157" s="167"/>
      <c r="Q157" s="102"/>
      <c r="R157" s="102"/>
      <c r="S157" s="102"/>
      <c r="T157" s="102"/>
      <c r="U157" s="168"/>
      <c r="V157" s="171"/>
    </row>
    <row r="158" spans="1:39">
      <c r="B158" s="102"/>
      <c r="C158" s="102"/>
      <c r="D158" s="102"/>
      <c r="E158" s="102"/>
      <c r="F158" s="102"/>
      <c r="G158" s="102"/>
      <c r="H158" s="102"/>
      <c r="I158" s="164"/>
      <c r="J158" s="165"/>
      <c r="K158" s="166"/>
      <c r="L158" s="102"/>
      <c r="M158" s="102"/>
      <c r="N158" s="102"/>
      <c r="O158" s="102"/>
      <c r="P158" s="167"/>
      <c r="Q158" s="102"/>
      <c r="R158" s="102"/>
      <c r="S158" s="102"/>
      <c r="T158" s="102"/>
      <c r="U158" s="168"/>
      <c r="V158" s="171"/>
    </row>
    <row r="159" spans="1:39" s="172" customFormat="1">
      <c r="A159" s="126"/>
      <c r="B159" s="102"/>
      <c r="C159" s="102"/>
      <c r="D159" s="102"/>
      <c r="E159" s="102"/>
      <c r="F159" s="102"/>
      <c r="G159" s="102"/>
      <c r="H159" s="102"/>
      <c r="I159" s="164"/>
      <c r="J159" s="165"/>
      <c r="K159" s="166"/>
      <c r="L159" s="102"/>
      <c r="M159" s="102"/>
      <c r="N159" s="102"/>
      <c r="O159" s="102"/>
      <c r="P159" s="167"/>
      <c r="Q159" s="102"/>
      <c r="R159" s="102"/>
      <c r="S159" s="102"/>
      <c r="T159" s="102"/>
      <c r="U159" s="168"/>
      <c r="V159" s="171"/>
      <c r="AF159" s="126"/>
      <c r="AG159" s="126"/>
      <c r="AH159" s="126"/>
      <c r="AI159" s="126"/>
      <c r="AJ159" s="126"/>
      <c r="AK159" s="126"/>
      <c r="AL159" s="126"/>
      <c r="AM159" s="126"/>
    </row>
    <row r="160" spans="1:39" s="172" customFormat="1">
      <c r="A160" s="126"/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  <c r="AF160" s="126"/>
      <c r="AG160" s="126"/>
      <c r="AH160" s="126"/>
      <c r="AI160" s="126"/>
      <c r="AJ160" s="126"/>
      <c r="AK160" s="126"/>
      <c r="AL160" s="126"/>
      <c r="AM160" s="126"/>
    </row>
    <row r="161" spans="1:39" s="172" customFormat="1">
      <c r="A161" s="126"/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  <c r="AF161" s="126"/>
      <c r="AG161" s="126"/>
      <c r="AH161" s="126"/>
      <c r="AI161" s="126"/>
      <c r="AJ161" s="126"/>
      <c r="AK161" s="126"/>
      <c r="AL161" s="126"/>
      <c r="AM161" s="126"/>
    </row>
    <row r="162" spans="1:39" s="172" customFormat="1">
      <c r="A162" s="126"/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  <c r="AF162" s="126"/>
      <c r="AG162" s="126"/>
      <c r="AH162" s="126"/>
      <c r="AI162" s="126"/>
      <c r="AJ162" s="126"/>
      <c r="AK162" s="126"/>
      <c r="AL162" s="126"/>
      <c r="AM162" s="126"/>
    </row>
    <row r="163" spans="1:39" s="172" customFormat="1">
      <c r="A163" s="126"/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  <c r="AF163" s="126"/>
      <c r="AG163" s="126"/>
      <c r="AH163" s="126"/>
      <c r="AI163" s="126"/>
      <c r="AJ163" s="126"/>
      <c r="AK163" s="126"/>
      <c r="AL163" s="126"/>
      <c r="AM163" s="126"/>
    </row>
    <row r="164" spans="1:39" s="172" customFormat="1">
      <c r="A164" s="126"/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  <c r="AF164" s="126"/>
      <c r="AG164" s="126"/>
      <c r="AH164" s="126"/>
      <c r="AI164" s="126"/>
      <c r="AJ164" s="126"/>
      <c r="AK164" s="126"/>
      <c r="AL164" s="126"/>
      <c r="AM164" s="126"/>
    </row>
    <row r="165" spans="1:39" s="172" customFormat="1">
      <c r="A165" s="126"/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  <c r="AF165" s="126"/>
      <c r="AG165" s="126"/>
      <c r="AH165" s="126"/>
      <c r="AI165" s="126"/>
      <c r="AJ165" s="126"/>
      <c r="AK165" s="126"/>
      <c r="AL165" s="126"/>
      <c r="AM165" s="126"/>
    </row>
    <row r="166" spans="1:39" s="172" customFormat="1">
      <c r="A166" s="126"/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  <c r="AF166" s="126"/>
      <c r="AG166" s="126"/>
      <c r="AH166" s="126"/>
      <c r="AI166" s="126"/>
      <c r="AJ166" s="126"/>
      <c r="AK166" s="126"/>
      <c r="AL166" s="126"/>
      <c r="AM166" s="126"/>
    </row>
    <row r="167" spans="1:39" s="172" customFormat="1">
      <c r="A167" s="126"/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  <c r="AF167" s="126"/>
      <c r="AG167" s="126"/>
      <c r="AH167" s="126"/>
      <c r="AI167" s="126"/>
      <c r="AJ167" s="126"/>
      <c r="AK167" s="126"/>
      <c r="AL167" s="126"/>
      <c r="AM167" s="126"/>
    </row>
    <row r="168" spans="1:39" s="172" customFormat="1">
      <c r="A168" s="126"/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  <c r="AF168" s="126"/>
      <c r="AG168" s="126"/>
      <c r="AH168" s="126"/>
      <c r="AI168" s="126"/>
      <c r="AJ168" s="126"/>
      <c r="AK168" s="126"/>
      <c r="AL168" s="126"/>
      <c r="AM168" s="126"/>
    </row>
    <row r="169" spans="1:39" s="172" customFormat="1">
      <c r="A169" s="126"/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  <c r="AF169" s="126"/>
      <c r="AG169" s="126"/>
      <c r="AH169" s="126"/>
      <c r="AI169" s="126"/>
      <c r="AJ169" s="126"/>
      <c r="AK169" s="126"/>
      <c r="AL169" s="126"/>
      <c r="AM169" s="126"/>
    </row>
    <row r="170" spans="1:39" s="172" customFormat="1">
      <c r="A170" s="126"/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  <c r="AF170" s="126"/>
      <c r="AG170" s="126"/>
      <c r="AH170" s="126"/>
      <c r="AI170" s="126"/>
      <c r="AJ170" s="126"/>
      <c r="AK170" s="126"/>
      <c r="AL170" s="126"/>
      <c r="AM170" s="126"/>
    </row>
    <row r="171" spans="1:39" s="172" customFormat="1">
      <c r="A171" s="126"/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  <c r="AF171" s="126"/>
      <c r="AG171" s="126"/>
      <c r="AH171" s="126"/>
      <c r="AI171" s="126"/>
      <c r="AJ171" s="126"/>
      <c r="AK171" s="126"/>
      <c r="AL171" s="126"/>
      <c r="AM171" s="126"/>
    </row>
    <row r="172" spans="1:39" s="172" customFormat="1">
      <c r="A172" s="126"/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  <c r="AF172" s="126"/>
      <c r="AG172" s="126"/>
      <c r="AH172" s="126"/>
      <c r="AI172" s="126"/>
      <c r="AJ172" s="126"/>
      <c r="AK172" s="126"/>
      <c r="AL172" s="126"/>
      <c r="AM172" s="126"/>
    </row>
    <row r="173" spans="1:39" s="172" customFormat="1">
      <c r="A173" s="126"/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  <c r="AF173" s="126"/>
      <c r="AG173" s="126"/>
      <c r="AH173" s="126"/>
      <c r="AI173" s="126"/>
      <c r="AJ173" s="126"/>
      <c r="AK173" s="126"/>
      <c r="AL173" s="126"/>
      <c r="AM173" s="126"/>
    </row>
    <row r="174" spans="1:39" s="172" customFormat="1">
      <c r="A174" s="126"/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  <c r="AF174" s="126"/>
      <c r="AG174" s="126"/>
      <c r="AH174" s="126"/>
      <c r="AI174" s="126"/>
      <c r="AJ174" s="126"/>
      <c r="AK174" s="126"/>
      <c r="AL174" s="126"/>
      <c r="AM174" s="126"/>
    </row>
    <row r="175" spans="1:39" s="172" customFormat="1">
      <c r="A175" s="126"/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  <c r="AF175" s="126"/>
      <c r="AG175" s="126"/>
      <c r="AH175" s="126"/>
      <c r="AI175" s="126"/>
      <c r="AJ175" s="126"/>
      <c r="AK175" s="126"/>
      <c r="AL175" s="126"/>
      <c r="AM175" s="126"/>
    </row>
    <row r="176" spans="1:39" s="172" customFormat="1">
      <c r="A176" s="126"/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  <c r="AF176" s="126"/>
      <c r="AG176" s="126"/>
      <c r="AH176" s="126"/>
      <c r="AI176" s="126"/>
      <c r="AJ176" s="126"/>
      <c r="AK176" s="126"/>
      <c r="AL176" s="126"/>
      <c r="AM176" s="126"/>
    </row>
    <row r="177" spans="1:39" s="172" customFormat="1">
      <c r="A177" s="126"/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  <c r="AF177" s="126"/>
      <c r="AG177" s="126"/>
      <c r="AH177" s="126"/>
      <c r="AI177" s="126"/>
      <c r="AJ177" s="126"/>
      <c r="AK177" s="126"/>
      <c r="AL177" s="126"/>
      <c r="AM177" s="126"/>
    </row>
    <row r="178" spans="1:39" s="172" customFormat="1">
      <c r="A178" s="126"/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  <c r="AF178" s="126"/>
      <c r="AG178" s="126"/>
      <c r="AH178" s="126"/>
      <c r="AI178" s="126"/>
      <c r="AJ178" s="126"/>
      <c r="AK178" s="126"/>
      <c r="AL178" s="126"/>
      <c r="AM178" s="126"/>
    </row>
    <row r="179" spans="1:39" s="172" customFormat="1">
      <c r="A179" s="126"/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  <c r="AF179" s="126"/>
      <c r="AG179" s="126"/>
      <c r="AH179" s="126"/>
      <c r="AI179" s="126"/>
      <c r="AJ179" s="126"/>
      <c r="AK179" s="126"/>
      <c r="AL179" s="126"/>
      <c r="AM179" s="126"/>
    </row>
    <row r="180" spans="1:39" s="172" customFormat="1">
      <c r="A180" s="126"/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  <c r="AF180" s="126"/>
      <c r="AG180" s="126"/>
      <c r="AH180" s="126"/>
      <c r="AI180" s="126"/>
      <c r="AJ180" s="126"/>
      <c r="AK180" s="126"/>
      <c r="AL180" s="126"/>
      <c r="AM180" s="126"/>
    </row>
    <row r="181" spans="1:39" s="172" customFormat="1">
      <c r="A181" s="126"/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  <c r="AF181" s="126"/>
      <c r="AG181" s="126"/>
      <c r="AH181" s="126"/>
      <c r="AI181" s="126"/>
      <c r="AJ181" s="126"/>
      <c r="AK181" s="126"/>
      <c r="AL181" s="126"/>
      <c r="AM181" s="126"/>
    </row>
    <row r="182" spans="1:39" s="172" customFormat="1">
      <c r="A182" s="126"/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  <c r="AF182" s="126"/>
      <c r="AG182" s="126"/>
      <c r="AH182" s="126"/>
      <c r="AI182" s="126"/>
      <c r="AJ182" s="126"/>
      <c r="AK182" s="126"/>
      <c r="AL182" s="126"/>
      <c r="AM182" s="126"/>
    </row>
    <row r="183" spans="1:39" s="172" customFormat="1">
      <c r="A183" s="126"/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  <c r="AF183" s="126"/>
      <c r="AG183" s="126"/>
      <c r="AH183" s="126"/>
      <c r="AI183" s="126"/>
      <c r="AJ183" s="126"/>
      <c r="AK183" s="126"/>
      <c r="AL183" s="126"/>
      <c r="AM183" s="126"/>
    </row>
    <row r="184" spans="1:39" s="172" customFormat="1">
      <c r="A184" s="126"/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  <c r="AF184" s="126"/>
      <c r="AG184" s="126"/>
      <c r="AH184" s="126"/>
      <c r="AI184" s="126"/>
      <c r="AJ184" s="126"/>
      <c r="AK184" s="126"/>
      <c r="AL184" s="126"/>
      <c r="AM184" s="126"/>
    </row>
    <row r="185" spans="1:39" s="172" customFormat="1">
      <c r="A185" s="126"/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  <c r="AF185" s="126"/>
      <c r="AG185" s="126"/>
      <c r="AH185" s="126"/>
      <c r="AI185" s="126"/>
      <c r="AJ185" s="126"/>
      <c r="AK185" s="126"/>
      <c r="AL185" s="126"/>
      <c r="AM185" s="126"/>
    </row>
    <row r="186" spans="1:39" s="172" customFormat="1">
      <c r="A186" s="126"/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  <c r="AF186" s="126"/>
      <c r="AG186" s="126"/>
      <c r="AH186" s="126"/>
      <c r="AI186" s="126"/>
      <c r="AJ186" s="126"/>
      <c r="AK186" s="126"/>
      <c r="AL186" s="126"/>
      <c r="AM186" s="126"/>
    </row>
    <row r="187" spans="1:39" s="172" customFormat="1">
      <c r="A187" s="126"/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  <c r="AF187" s="126"/>
      <c r="AG187" s="126"/>
      <c r="AH187" s="126"/>
      <c r="AI187" s="126"/>
      <c r="AJ187" s="126"/>
      <c r="AK187" s="126"/>
      <c r="AL187" s="126"/>
      <c r="AM187" s="126"/>
    </row>
    <row r="188" spans="1:39" s="172" customFormat="1">
      <c r="A188" s="126"/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  <c r="AF188" s="126"/>
      <c r="AG188" s="126"/>
      <c r="AH188" s="126"/>
      <c r="AI188" s="126"/>
      <c r="AJ188" s="126"/>
      <c r="AK188" s="126"/>
      <c r="AL188" s="126"/>
      <c r="AM188" s="126"/>
    </row>
    <row r="189" spans="1:39" s="172" customFormat="1">
      <c r="A189" s="126"/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  <c r="AF189" s="126"/>
      <c r="AG189" s="126"/>
      <c r="AH189" s="126"/>
      <c r="AI189" s="126"/>
      <c r="AJ189" s="126"/>
      <c r="AK189" s="126"/>
      <c r="AL189" s="126"/>
      <c r="AM189" s="126"/>
    </row>
    <row r="190" spans="1:39" s="172" customFormat="1">
      <c r="A190" s="126"/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  <c r="AF190" s="126"/>
      <c r="AG190" s="126"/>
      <c r="AH190" s="126"/>
      <c r="AI190" s="126"/>
      <c r="AJ190" s="126"/>
      <c r="AK190" s="126"/>
      <c r="AL190" s="126"/>
      <c r="AM190" s="126"/>
    </row>
    <row r="191" spans="1:39" s="172" customFormat="1">
      <c r="A191" s="126"/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  <c r="AF191" s="126"/>
      <c r="AG191" s="126"/>
      <c r="AH191" s="126"/>
      <c r="AI191" s="126"/>
      <c r="AJ191" s="126"/>
      <c r="AK191" s="126"/>
      <c r="AL191" s="126"/>
      <c r="AM191" s="126"/>
    </row>
    <row r="192" spans="1:39" s="172" customFormat="1">
      <c r="A192" s="126"/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  <c r="AF192" s="126"/>
      <c r="AG192" s="126"/>
      <c r="AH192" s="126"/>
      <c r="AI192" s="126"/>
      <c r="AJ192" s="126"/>
      <c r="AK192" s="126"/>
      <c r="AL192" s="126"/>
      <c r="AM192" s="126"/>
    </row>
    <row r="193" spans="1:39" s="172" customFormat="1">
      <c r="A193" s="126"/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  <c r="AF193" s="126"/>
      <c r="AG193" s="126"/>
      <c r="AH193" s="126"/>
      <c r="AI193" s="126"/>
      <c r="AJ193" s="126"/>
      <c r="AK193" s="126"/>
      <c r="AL193" s="126"/>
      <c r="AM193" s="126"/>
    </row>
    <row r="194" spans="1:39" s="172" customFormat="1">
      <c r="A194" s="126"/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  <c r="AF194" s="126"/>
      <c r="AG194" s="126"/>
      <c r="AH194" s="126"/>
      <c r="AI194" s="126"/>
      <c r="AJ194" s="126"/>
      <c r="AK194" s="126"/>
      <c r="AL194" s="126"/>
      <c r="AM194" s="126"/>
    </row>
    <row r="195" spans="1:39" s="172" customFormat="1">
      <c r="A195" s="126"/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  <c r="AF195" s="126"/>
      <c r="AG195" s="126"/>
      <c r="AH195" s="126"/>
      <c r="AI195" s="126"/>
      <c r="AJ195" s="126"/>
      <c r="AK195" s="126"/>
      <c r="AL195" s="126"/>
      <c r="AM195" s="126"/>
    </row>
    <row r="196" spans="1:39" s="172" customFormat="1">
      <c r="A196" s="126"/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  <c r="AF196" s="126"/>
      <c r="AG196" s="126"/>
      <c r="AH196" s="126"/>
      <c r="AI196" s="126"/>
      <c r="AJ196" s="126"/>
      <c r="AK196" s="126"/>
      <c r="AL196" s="126"/>
      <c r="AM196" s="126"/>
    </row>
    <row r="197" spans="1:39" s="172" customFormat="1">
      <c r="A197" s="126"/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  <c r="AF197" s="126"/>
      <c r="AG197" s="126"/>
      <c r="AH197" s="126"/>
      <c r="AI197" s="126"/>
      <c r="AJ197" s="126"/>
      <c r="AK197" s="126"/>
      <c r="AL197" s="126"/>
      <c r="AM197" s="126"/>
    </row>
    <row r="198" spans="1:39" s="172" customFormat="1">
      <c r="A198" s="126"/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  <c r="AF198" s="126"/>
      <c r="AG198" s="126"/>
      <c r="AH198" s="126"/>
      <c r="AI198" s="126"/>
      <c r="AJ198" s="126"/>
      <c r="AK198" s="126"/>
      <c r="AL198" s="126"/>
      <c r="AM198" s="126"/>
    </row>
    <row r="199" spans="1:39" s="172" customFormat="1">
      <c r="A199" s="126"/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  <c r="AF199" s="126"/>
      <c r="AG199" s="126"/>
      <c r="AH199" s="126"/>
      <c r="AI199" s="126"/>
      <c r="AJ199" s="126"/>
      <c r="AK199" s="126"/>
      <c r="AL199" s="126"/>
      <c r="AM199" s="126"/>
    </row>
    <row r="200" spans="1:39" s="172" customFormat="1">
      <c r="A200" s="126"/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  <c r="AF200" s="126"/>
      <c r="AG200" s="126"/>
      <c r="AH200" s="126"/>
      <c r="AI200" s="126"/>
      <c r="AJ200" s="126"/>
      <c r="AK200" s="126"/>
      <c r="AL200" s="126"/>
      <c r="AM200" s="126"/>
    </row>
    <row r="201" spans="1:39" s="172" customFormat="1">
      <c r="A201" s="126"/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  <c r="AF201" s="126"/>
      <c r="AG201" s="126"/>
      <c r="AH201" s="126"/>
      <c r="AI201" s="126"/>
      <c r="AJ201" s="126"/>
      <c r="AK201" s="126"/>
      <c r="AL201" s="126"/>
      <c r="AM201" s="126"/>
    </row>
    <row r="202" spans="1:39" s="172" customFormat="1">
      <c r="A202" s="126"/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  <c r="AF202" s="126"/>
      <c r="AG202" s="126"/>
      <c r="AH202" s="126"/>
      <c r="AI202" s="126"/>
      <c r="AJ202" s="126"/>
      <c r="AK202" s="126"/>
      <c r="AL202" s="126"/>
      <c r="AM202" s="126"/>
    </row>
    <row r="203" spans="1:39" s="172" customFormat="1">
      <c r="A203" s="126"/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  <c r="AF203" s="126"/>
      <c r="AG203" s="126"/>
      <c r="AH203" s="126"/>
      <c r="AI203" s="126"/>
      <c r="AJ203" s="126"/>
      <c r="AK203" s="126"/>
      <c r="AL203" s="126"/>
      <c r="AM203" s="126"/>
    </row>
    <row r="204" spans="1:39" s="172" customFormat="1">
      <c r="A204" s="126"/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  <c r="AF204" s="126"/>
      <c r="AG204" s="126"/>
      <c r="AH204" s="126"/>
      <c r="AI204" s="126"/>
      <c r="AJ204" s="126"/>
      <c r="AK204" s="126"/>
      <c r="AL204" s="126"/>
      <c r="AM204" s="126"/>
    </row>
    <row r="205" spans="1:39" s="172" customFormat="1">
      <c r="A205" s="126"/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  <c r="AF205" s="126"/>
      <c r="AG205" s="126"/>
      <c r="AH205" s="126"/>
      <c r="AI205" s="126"/>
      <c r="AJ205" s="126"/>
      <c r="AK205" s="126"/>
      <c r="AL205" s="126"/>
      <c r="AM205" s="126"/>
    </row>
    <row r="206" spans="1:39" s="172" customFormat="1">
      <c r="A206" s="126"/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  <c r="AF206" s="126"/>
      <c r="AG206" s="126"/>
      <c r="AH206" s="126"/>
      <c r="AI206" s="126"/>
      <c r="AJ206" s="126"/>
      <c r="AK206" s="126"/>
      <c r="AL206" s="126"/>
      <c r="AM206" s="126"/>
    </row>
    <row r="207" spans="1:39" s="172" customFormat="1">
      <c r="A207" s="126"/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  <c r="AF207" s="126"/>
      <c r="AG207" s="126"/>
      <c r="AH207" s="126"/>
      <c r="AI207" s="126"/>
      <c r="AJ207" s="126"/>
      <c r="AK207" s="126"/>
      <c r="AL207" s="126"/>
      <c r="AM207" s="126"/>
    </row>
    <row r="208" spans="1:39" s="172" customFormat="1">
      <c r="A208" s="126"/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  <c r="AF208" s="126"/>
      <c r="AG208" s="126"/>
      <c r="AH208" s="126"/>
      <c r="AI208" s="126"/>
      <c r="AJ208" s="126"/>
      <c r="AK208" s="126"/>
      <c r="AL208" s="126"/>
      <c r="AM208" s="126"/>
    </row>
    <row r="209" spans="1:39" s="172" customFormat="1">
      <c r="A209" s="126"/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  <c r="AF209" s="126"/>
      <c r="AG209" s="126"/>
      <c r="AH209" s="126"/>
      <c r="AI209" s="126"/>
      <c r="AJ209" s="126"/>
      <c r="AK209" s="126"/>
      <c r="AL209" s="126"/>
      <c r="AM209" s="126"/>
    </row>
    <row r="210" spans="1:39" s="172" customFormat="1">
      <c r="A210" s="126"/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  <c r="AF210" s="126"/>
      <c r="AG210" s="126"/>
      <c r="AH210" s="126"/>
      <c r="AI210" s="126"/>
      <c r="AJ210" s="126"/>
      <c r="AK210" s="126"/>
      <c r="AL210" s="126"/>
      <c r="AM210" s="126"/>
    </row>
    <row r="211" spans="1:39" s="172" customFormat="1">
      <c r="A211" s="126"/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  <c r="AF211" s="126"/>
      <c r="AG211" s="126"/>
      <c r="AH211" s="126"/>
      <c r="AI211" s="126"/>
      <c r="AJ211" s="126"/>
      <c r="AK211" s="126"/>
      <c r="AL211" s="126"/>
      <c r="AM211" s="126"/>
    </row>
    <row r="212" spans="1:39" s="172" customFormat="1">
      <c r="A212" s="126"/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  <c r="AF212" s="126"/>
      <c r="AG212" s="126"/>
      <c r="AH212" s="126"/>
      <c r="AI212" s="126"/>
      <c r="AJ212" s="126"/>
      <c r="AK212" s="126"/>
      <c r="AL212" s="126"/>
      <c r="AM212" s="126"/>
    </row>
    <row r="213" spans="1:39" s="172" customFormat="1">
      <c r="A213" s="126"/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  <c r="AF213" s="126"/>
      <c r="AG213" s="126"/>
      <c r="AH213" s="126"/>
      <c r="AI213" s="126"/>
      <c r="AJ213" s="126"/>
      <c r="AK213" s="126"/>
      <c r="AL213" s="126"/>
      <c r="AM213" s="126"/>
    </row>
    <row r="214" spans="1:39" s="172" customFormat="1">
      <c r="A214" s="126"/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  <c r="AF214" s="126"/>
      <c r="AG214" s="126"/>
      <c r="AH214" s="126"/>
      <c r="AI214" s="126"/>
      <c r="AJ214" s="126"/>
      <c r="AK214" s="126"/>
      <c r="AL214" s="126"/>
      <c r="AM214" s="126"/>
    </row>
    <row r="215" spans="1:39" s="172" customFormat="1">
      <c r="A215" s="126"/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  <c r="AF215" s="126"/>
      <c r="AG215" s="126"/>
      <c r="AH215" s="126"/>
      <c r="AI215" s="126"/>
      <c r="AJ215" s="126"/>
      <c r="AK215" s="126"/>
      <c r="AL215" s="126"/>
      <c r="AM215" s="126"/>
    </row>
    <row r="216" spans="1:39" s="172" customFormat="1">
      <c r="A216" s="126"/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  <c r="AF216" s="126"/>
      <c r="AG216" s="126"/>
      <c r="AH216" s="126"/>
      <c r="AI216" s="126"/>
      <c r="AJ216" s="126"/>
      <c r="AK216" s="126"/>
      <c r="AL216" s="126"/>
      <c r="AM216" s="126"/>
    </row>
    <row r="217" spans="1:39" s="172" customFormat="1">
      <c r="A217" s="126"/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  <c r="AF217" s="126"/>
      <c r="AG217" s="126"/>
      <c r="AH217" s="126"/>
      <c r="AI217" s="126"/>
      <c r="AJ217" s="126"/>
      <c r="AK217" s="126"/>
      <c r="AL217" s="126"/>
      <c r="AM217" s="126"/>
    </row>
    <row r="218" spans="1:39" s="172" customFormat="1">
      <c r="A218" s="126"/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  <c r="AF218" s="126"/>
      <c r="AG218" s="126"/>
      <c r="AH218" s="126"/>
      <c r="AI218" s="126"/>
      <c r="AJ218" s="126"/>
      <c r="AK218" s="126"/>
      <c r="AL218" s="126"/>
      <c r="AM218" s="126"/>
    </row>
    <row r="219" spans="1:39" s="172" customFormat="1">
      <c r="A219" s="126"/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  <c r="AF219" s="126"/>
      <c r="AG219" s="126"/>
      <c r="AH219" s="126"/>
      <c r="AI219" s="126"/>
      <c r="AJ219" s="126"/>
      <c r="AK219" s="126"/>
      <c r="AL219" s="126"/>
      <c r="AM219" s="126"/>
    </row>
    <row r="220" spans="1:39" s="172" customFormat="1">
      <c r="A220" s="126"/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  <c r="AF220" s="126"/>
      <c r="AG220" s="126"/>
      <c r="AH220" s="126"/>
      <c r="AI220" s="126"/>
      <c r="AJ220" s="126"/>
      <c r="AK220" s="126"/>
      <c r="AL220" s="126"/>
      <c r="AM220" s="126"/>
    </row>
    <row r="221" spans="1:39" s="172" customFormat="1">
      <c r="A221" s="126"/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  <c r="AF221" s="126"/>
      <c r="AG221" s="126"/>
      <c r="AH221" s="126"/>
      <c r="AI221" s="126"/>
      <c r="AJ221" s="126"/>
      <c r="AK221" s="126"/>
      <c r="AL221" s="126"/>
      <c r="AM221" s="126"/>
    </row>
    <row r="222" spans="1:39" s="172" customFormat="1">
      <c r="A222" s="126"/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  <c r="AF222" s="126"/>
      <c r="AG222" s="126"/>
      <c r="AH222" s="126"/>
      <c r="AI222" s="126"/>
      <c r="AJ222" s="126"/>
      <c r="AK222" s="126"/>
      <c r="AL222" s="126"/>
      <c r="AM222" s="126"/>
    </row>
    <row r="223" spans="1:39" s="172" customFormat="1">
      <c r="A223" s="126"/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  <c r="AF223" s="126"/>
      <c r="AG223" s="126"/>
      <c r="AH223" s="126"/>
      <c r="AI223" s="126"/>
      <c r="AJ223" s="126"/>
      <c r="AK223" s="126"/>
      <c r="AL223" s="126"/>
      <c r="AM223" s="126"/>
    </row>
    <row r="224" spans="1:39" s="172" customFormat="1">
      <c r="A224" s="126"/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  <c r="AF224" s="126"/>
      <c r="AG224" s="126"/>
      <c r="AH224" s="126"/>
      <c r="AI224" s="126"/>
      <c r="AJ224" s="126"/>
      <c r="AK224" s="126"/>
      <c r="AL224" s="126"/>
      <c r="AM224" s="126"/>
    </row>
    <row r="225" spans="1:39" s="172" customFormat="1">
      <c r="A225" s="126"/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  <c r="AF225" s="126"/>
      <c r="AG225" s="126"/>
      <c r="AH225" s="126"/>
      <c r="AI225" s="126"/>
      <c r="AJ225" s="126"/>
      <c r="AK225" s="126"/>
      <c r="AL225" s="126"/>
      <c r="AM225" s="126"/>
    </row>
    <row r="226" spans="1:39" s="172" customFormat="1">
      <c r="A226" s="126"/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  <c r="AF226" s="126"/>
      <c r="AG226" s="126"/>
      <c r="AH226" s="126"/>
      <c r="AI226" s="126"/>
      <c r="AJ226" s="126"/>
      <c r="AK226" s="126"/>
      <c r="AL226" s="126"/>
      <c r="AM226" s="126"/>
    </row>
    <row r="227" spans="1:39" s="172" customFormat="1">
      <c r="A227" s="126"/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  <c r="AF227" s="126"/>
      <c r="AG227" s="126"/>
      <c r="AH227" s="126"/>
      <c r="AI227" s="126"/>
      <c r="AJ227" s="126"/>
      <c r="AK227" s="126"/>
      <c r="AL227" s="126"/>
      <c r="AM227" s="126"/>
    </row>
    <row r="228" spans="1:39" s="172" customFormat="1">
      <c r="A228" s="126"/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  <c r="AF228" s="126"/>
      <c r="AG228" s="126"/>
      <c r="AH228" s="126"/>
      <c r="AI228" s="126"/>
      <c r="AJ228" s="126"/>
      <c r="AK228" s="126"/>
      <c r="AL228" s="126"/>
      <c r="AM228" s="126"/>
    </row>
    <row r="229" spans="1:39" s="172" customFormat="1">
      <c r="A229" s="126"/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  <c r="AF229" s="126"/>
      <c r="AG229" s="126"/>
      <c r="AH229" s="126"/>
      <c r="AI229" s="126"/>
      <c r="AJ229" s="126"/>
      <c r="AK229" s="126"/>
      <c r="AL229" s="126"/>
      <c r="AM229" s="126"/>
    </row>
    <row r="230" spans="1:39" s="172" customFormat="1">
      <c r="A230" s="126"/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  <c r="AF230" s="126"/>
      <c r="AG230" s="126"/>
      <c r="AH230" s="126"/>
      <c r="AI230" s="126"/>
      <c r="AJ230" s="126"/>
      <c r="AK230" s="126"/>
      <c r="AL230" s="126"/>
      <c r="AM230" s="126"/>
    </row>
    <row r="231" spans="1:39" s="172" customFormat="1">
      <c r="A231" s="126"/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  <c r="AF231" s="126"/>
      <c r="AG231" s="126"/>
      <c r="AH231" s="126"/>
      <c r="AI231" s="126"/>
      <c r="AJ231" s="126"/>
      <c r="AK231" s="126"/>
      <c r="AL231" s="126"/>
      <c r="AM231" s="126"/>
    </row>
    <row r="232" spans="1:39" s="172" customFormat="1">
      <c r="A232" s="126"/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  <c r="AF232" s="126"/>
      <c r="AG232" s="126"/>
      <c r="AH232" s="126"/>
      <c r="AI232" s="126"/>
      <c r="AJ232" s="126"/>
      <c r="AK232" s="126"/>
      <c r="AL232" s="126"/>
      <c r="AM232" s="126"/>
    </row>
    <row r="233" spans="1:39" s="172" customFormat="1">
      <c r="A233" s="126"/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  <c r="AF233" s="126"/>
      <c r="AG233" s="126"/>
      <c r="AH233" s="126"/>
      <c r="AI233" s="126"/>
      <c r="AJ233" s="126"/>
      <c r="AK233" s="126"/>
      <c r="AL233" s="126"/>
      <c r="AM233" s="126"/>
    </row>
    <row r="234" spans="1:39" s="172" customFormat="1">
      <c r="A234" s="126"/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  <c r="AF234" s="126"/>
      <c r="AG234" s="126"/>
      <c r="AH234" s="126"/>
      <c r="AI234" s="126"/>
      <c r="AJ234" s="126"/>
      <c r="AK234" s="126"/>
      <c r="AL234" s="126"/>
      <c r="AM234" s="126"/>
    </row>
    <row r="235" spans="1:39" s="172" customFormat="1">
      <c r="A235" s="126"/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  <c r="AF235" s="126"/>
      <c r="AG235" s="126"/>
      <c r="AH235" s="126"/>
      <c r="AI235" s="126"/>
      <c r="AJ235" s="126"/>
      <c r="AK235" s="126"/>
      <c r="AL235" s="126"/>
      <c r="AM235" s="126"/>
    </row>
    <row r="236" spans="1:39" s="172" customFormat="1">
      <c r="A236" s="126"/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  <c r="AF236" s="126"/>
      <c r="AG236" s="126"/>
      <c r="AH236" s="126"/>
      <c r="AI236" s="126"/>
      <c r="AJ236" s="126"/>
      <c r="AK236" s="126"/>
      <c r="AL236" s="126"/>
      <c r="AM236" s="126"/>
    </row>
    <row r="237" spans="1:39" s="172" customFormat="1">
      <c r="A237" s="126"/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  <c r="AF237" s="126"/>
      <c r="AG237" s="126"/>
      <c r="AH237" s="126"/>
      <c r="AI237" s="126"/>
      <c r="AJ237" s="126"/>
      <c r="AK237" s="126"/>
      <c r="AL237" s="126"/>
      <c r="AM237" s="126"/>
    </row>
    <row r="238" spans="1:39" s="172" customFormat="1">
      <c r="A238" s="126"/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  <c r="AF238" s="126"/>
      <c r="AG238" s="126"/>
      <c r="AH238" s="126"/>
      <c r="AI238" s="126"/>
      <c r="AJ238" s="126"/>
      <c r="AK238" s="126"/>
      <c r="AL238" s="126"/>
      <c r="AM238" s="126"/>
    </row>
    <row r="239" spans="1:39" s="172" customFormat="1">
      <c r="A239" s="126"/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  <c r="AF239" s="126"/>
      <c r="AG239" s="126"/>
      <c r="AH239" s="126"/>
      <c r="AI239" s="126"/>
      <c r="AJ239" s="126"/>
      <c r="AK239" s="126"/>
      <c r="AL239" s="126"/>
      <c r="AM239" s="126"/>
    </row>
    <row r="240" spans="1:39" s="172" customFormat="1">
      <c r="A240" s="126"/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  <c r="AF240" s="126"/>
      <c r="AG240" s="126"/>
      <c r="AH240" s="126"/>
      <c r="AI240" s="126"/>
      <c r="AJ240" s="126"/>
      <c r="AK240" s="126"/>
      <c r="AL240" s="126"/>
      <c r="AM240" s="126"/>
    </row>
    <row r="241" spans="1:39" s="172" customFormat="1">
      <c r="A241" s="126"/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  <c r="AF241" s="126"/>
      <c r="AG241" s="126"/>
      <c r="AH241" s="126"/>
      <c r="AI241" s="126"/>
      <c r="AJ241" s="126"/>
      <c r="AK241" s="126"/>
      <c r="AL241" s="126"/>
      <c r="AM241" s="126"/>
    </row>
    <row r="242" spans="1:39" s="172" customFormat="1">
      <c r="A242" s="126"/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  <c r="AF242" s="126"/>
      <c r="AG242" s="126"/>
      <c r="AH242" s="126"/>
      <c r="AI242" s="126"/>
      <c r="AJ242" s="126"/>
      <c r="AK242" s="126"/>
      <c r="AL242" s="126"/>
      <c r="AM242" s="126"/>
    </row>
    <row r="243" spans="1:39" s="172" customFormat="1">
      <c r="A243" s="126"/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  <c r="AF243" s="126"/>
      <c r="AG243" s="126"/>
      <c r="AH243" s="126"/>
      <c r="AI243" s="126"/>
      <c r="AJ243" s="126"/>
      <c r="AK243" s="126"/>
      <c r="AL243" s="126"/>
      <c r="AM243" s="126"/>
    </row>
    <row r="244" spans="1:39" s="172" customFormat="1">
      <c r="A244" s="126"/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  <c r="AF244" s="126"/>
      <c r="AG244" s="126"/>
      <c r="AH244" s="126"/>
      <c r="AI244" s="126"/>
      <c r="AJ244" s="126"/>
      <c r="AK244" s="126"/>
      <c r="AL244" s="126"/>
      <c r="AM244" s="126"/>
    </row>
    <row r="245" spans="1:39" s="172" customFormat="1">
      <c r="A245" s="126"/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  <c r="AF245" s="126"/>
      <c r="AG245" s="126"/>
      <c r="AH245" s="126"/>
      <c r="AI245" s="126"/>
      <c r="AJ245" s="126"/>
      <c r="AK245" s="126"/>
      <c r="AL245" s="126"/>
      <c r="AM245" s="126"/>
    </row>
    <row r="246" spans="1:39" s="172" customFormat="1">
      <c r="A246" s="126"/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  <c r="AF246" s="126"/>
      <c r="AG246" s="126"/>
      <c r="AH246" s="126"/>
      <c r="AI246" s="126"/>
      <c r="AJ246" s="126"/>
      <c r="AK246" s="126"/>
      <c r="AL246" s="126"/>
      <c r="AM246" s="126"/>
    </row>
    <row r="247" spans="1:39" s="172" customFormat="1">
      <c r="A247" s="126"/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  <c r="AF247" s="126"/>
      <c r="AG247" s="126"/>
      <c r="AH247" s="126"/>
      <c r="AI247" s="126"/>
      <c r="AJ247" s="126"/>
      <c r="AK247" s="126"/>
      <c r="AL247" s="126"/>
      <c r="AM247" s="126"/>
    </row>
    <row r="248" spans="1:39" s="172" customFormat="1">
      <c r="A248" s="126"/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  <c r="AF248" s="126"/>
      <c r="AG248" s="126"/>
      <c r="AH248" s="126"/>
      <c r="AI248" s="126"/>
      <c r="AJ248" s="126"/>
      <c r="AK248" s="126"/>
      <c r="AL248" s="126"/>
      <c r="AM248" s="126"/>
    </row>
    <row r="249" spans="1:39" s="172" customFormat="1">
      <c r="A249" s="126"/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  <c r="AF249" s="126"/>
      <c r="AG249" s="126"/>
      <c r="AH249" s="126"/>
      <c r="AI249" s="126"/>
      <c r="AJ249" s="126"/>
      <c r="AK249" s="126"/>
      <c r="AL249" s="126"/>
      <c r="AM249" s="126"/>
    </row>
    <row r="250" spans="1:39" s="172" customFormat="1">
      <c r="A250" s="126"/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  <c r="AF250" s="126"/>
      <c r="AG250" s="126"/>
      <c r="AH250" s="126"/>
      <c r="AI250" s="126"/>
      <c r="AJ250" s="126"/>
      <c r="AK250" s="126"/>
      <c r="AL250" s="126"/>
      <c r="AM250" s="126"/>
    </row>
    <row r="251" spans="1:39" s="172" customFormat="1">
      <c r="A251" s="126"/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  <c r="AF251" s="126"/>
      <c r="AG251" s="126"/>
      <c r="AH251" s="126"/>
      <c r="AI251" s="126"/>
      <c r="AJ251" s="126"/>
      <c r="AK251" s="126"/>
      <c r="AL251" s="126"/>
      <c r="AM251" s="126"/>
    </row>
    <row r="252" spans="1:39" s="172" customFormat="1">
      <c r="A252" s="126"/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  <c r="AF252" s="126"/>
      <c r="AG252" s="126"/>
      <c r="AH252" s="126"/>
      <c r="AI252" s="126"/>
      <c r="AJ252" s="126"/>
      <c r="AK252" s="126"/>
      <c r="AL252" s="126"/>
      <c r="AM252" s="126"/>
    </row>
    <row r="253" spans="1:39" s="172" customFormat="1">
      <c r="A253" s="126"/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  <c r="AF253" s="126"/>
      <c r="AG253" s="126"/>
      <c r="AH253" s="126"/>
      <c r="AI253" s="126"/>
      <c r="AJ253" s="126"/>
      <c r="AK253" s="126"/>
      <c r="AL253" s="126"/>
      <c r="AM253" s="126"/>
    </row>
    <row r="254" spans="1:39" s="172" customFormat="1">
      <c r="A254" s="126"/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  <c r="AF254" s="126"/>
      <c r="AG254" s="126"/>
      <c r="AH254" s="126"/>
      <c r="AI254" s="126"/>
      <c r="AJ254" s="126"/>
      <c r="AK254" s="126"/>
      <c r="AL254" s="126"/>
      <c r="AM254" s="126"/>
    </row>
    <row r="255" spans="1:39" s="172" customFormat="1">
      <c r="A255" s="126"/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  <c r="AF255" s="126"/>
      <c r="AG255" s="126"/>
      <c r="AH255" s="126"/>
      <c r="AI255" s="126"/>
      <c r="AJ255" s="126"/>
      <c r="AK255" s="126"/>
      <c r="AL255" s="126"/>
      <c r="AM255" s="126"/>
    </row>
    <row r="256" spans="1:39" s="172" customFormat="1">
      <c r="A256" s="126"/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  <c r="AF256" s="126"/>
      <c r="AG256" s="126"/>
      <c r="AH256" s="126"/>
      <c r="AI256" s="126"/>
      <c r="AJ256" s="126"/>
      <c r="AK256" s="126"/>
      <c r="AL256" s="126"/>
      <c r="AM256" s="126"/>
    </row>
    <row r="257" spans="1:39" s="172" customFormat="1">
      <c r="A257" s="126"/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  <c r="AF257" s="126"/>
      <c r="AG257" s="126"/>
      <c r="AH257" s="126"/>
      <c r="AI257" s="126"/>
      <c r="AJ257" s="126"/>
      <c r="AK257" s="126"/>
      <c r="AL257" s="126"/>
      <c r="AM257" s="126"/>
    </row>
    <row r="258" spans="1:39" s="172" customFormat="1">
      <c r="A258" s="126"/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  <c r="AF258" s="126"/>
      <c r="AG258" s="126"/>
      <c r="AH258" s="126"/>
      <c r="AI258" s="126"/>
      <c r="AJ258" s="126"/>
      <c r="AK258" s="126"/>
      <c r="AL258" s="126"/>
      <c r="AM258" s="126"/>
    </row>
    <row r="259" spans="1:39" s="172" customFormat="1">
      <c r="A259" s="126"/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  <c r="AF259" s="126"/>
      <c r="AG259" s="126"/>
      <c r="AH259" s="126"/>
      <c r="AI259" s="126"/>
      <c r="AJ259" s="126"/>
      <c r="AK259" s="126"/>
      <c r="AL259" s="126"/>
      <c r="AM259" s="126"/>
    </row>
    <row r="260" spans="1:39" s="172" customFormat="1">
      <c r="A260" s="126"/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  <c r="AF260" s="126"/>
      <c r="AG260" s="126"/>
      <c r="AH260" s="126"/>
      <c r="AI260" s="126"/>
      <c r="AJ260" s="126"/>
      <c r="AK260" s="126"/>
      <c r="AL260" s="126"/>
      <c r="AM260" s="126"/>
    </row>
    <row r="261" spans="1:39" s="172" customFormat="1">
      <c r="A261" s="126"/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  <c r="AF261" s="126"/>
      <c r="AG261" s="126"/>
      <c r="AH261" s="126"/>
      <c r="AI261" s="126"/>
      <c r="AJ261" s="126"/>
      <c r="AK261" s="126"/>
      <c r="AL261" s="126"/>
      <c r="AM261" s="126"/>
    </row>
    <row r="262" spans="1:39" s="172" customFormat="1">
      <c r="A262" s="126"/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  <c r="AF262" s="126"/>
      <c r="AG262" s="126"/>
      <c r="AH262" s="126"/>
      <c r="AI262" s="126"/>
      <c r="AJ262" s="126"/>
      <c r="AK262" s="126"/>
      <c r="AL262" s="126"/>
      <c r="AM262" s="126"/>
    </row>
    <row r="263" spans="1:39" s="172" customFormat="1">
      <c r="A263" s="126"/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  <c r="AF263" s="126"/>
      <c r="AG263" s="126"/>
      <c r="AH263" s="126"/>
      <c r="AI263" s="126"/>
      <c r="AJ263" s="126"/>
      <c r="AK263" s="126"/>
      <c r="AL263" s="126"/>
      <c r="AM263" s="126"/>
    </row>
    <row r="264" spans="1:39" s="172" customFormat="1">
      <c r="A264" s="126"/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  <c r="AF264" s="126"/>
      <c r="AG264" s="126"/>
      <c r="AH264" s="126"/>
      <c r="AI264" s="126"/>
      <c r="AJ264" s="126"/>
      <c r="AK264" s="126"/>
      <c r="AL264" s="126"/>
      <c r="AM264" s="126"/>
    </row>
    <row r="265" spans="1:39" s="172" customFormat="1">
      <c r="A265" s="126"/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  <c r="AF265" s="126"/>
      <c r="AG265" s="126"/>
      <c r="AH265" s="126"/>
      <c r="AI265" s="126"/>
      <c r="AJ265" s="126"/>
      <c r="AK265" s="126"/>
      <c r="AL265" s="126"/>
      <c r="AM265" s="126"/>
    </row>
    <row r="266" spans="1:39" s="172" customFormat="1">
      <c r="A266" s="126"/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  <c r="AF266" s="126"/>
      <c r="AG266" s="126"/>
      <c r="AH266" s="126"/>
      <c r="AI266" s="126"/>
      <c r="AJ266" s="126"/>
      <c r="AK266" s="126"/>
      <c r="AL266" s="126"/>
      <c r="AM266" s="126"/>
    </row>
    <row r="267" spans="1:39" s="172" customFormat="1">
      <c r="A267" s="126"/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  <c r="AF267" s="126"/>
      <c r="AG267" s="126"/>
      <c r="AH267" s="126"/>
      <c r="AI267" s="126"/>
      <c r="AJ267" s="126"/>
      <c r="AK267" s="126"/>
      <c r="AL267" s="126"/>
      <c r="AM267" s="126"/>
    </row>
    <row r="268" spans="1:39" s="172" customFormat="1">
      <c r="A268" s="126"/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  <c r="AF268" s="126"/>
      <c r="AG268" s="126"/>
      <c r="AH268" s="126"/>
      <c r="AI268" s="126"/>
      <c r="AJ268" s="126"/>
      <c r="AK268" s="126"/>
      <c r="AL268" s="126"/>
      <c r="AM268" s="126"/>
    </row>
    <row r="269" spans="1:39" s="172" customFormat="1">
      <c r="A269" s="126"/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  <c r="AF269" s="126"/>
      <c r="AG269" s="126"/>
      <c r="AH269" s="126"/>
      <c r="AI269" s="126"/>
      <c r="AJ269" s="126"/>
      <c r="AK269" s="126"/>
      <c r="AL269" s="126"/>
      <c r="AM269" s="126"/>
    </row>
    <row r="270" spans="1:39" s="172" customFormat="1">
      <c r="A270" s="126"/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  <c r="AF270" s="126"/>
      <c r="AG270" s="126"/>
      <c r="AH270" s="126"/>
      <c r="AI270" s="126"/>
      <c r="AJ270" s="126"/>
      <c r="AK270" s="126"/>
      <c r="AL270" s="126"/>
      <c r="AM270" s="126"/>
    </row>
    <row r="271" spans="1:39" s="172" customFormat="1">
      <c r="A271" s="126"/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  <c r="AF271" s="126"/>
      <c r="AG271" s="126"/>
      <c r="AH271" s="126"/>
      <c r="AI271" s="126"/>
      <c r="AJ271" s="126"/>
      <c r="AK271" s="126"/>
      <c r="AL271" s="126"/>
      <c r="AM271" s="126"/>
    </row>
    <row r="272" spans="1:39" s="172" customFormat="1">
      <c r="A272" s="126"/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  <c r="AF272" s="126"/>
      <c r="AG272" s="126"/>
      <c r="AH272" s="126"/>
      <c r="AI272" s="126"/>
      <c r="AJ272" s="126"/>
      <c r="AK272" s="126"/>
      <c r="AL272" s="126"/>
      <c r="AM272" s="126"/>
    </row>
    <row r="273" spans="1:39" s="172" customFormat="1">
      <c r="A273" s="126"/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  <c r="AF273" s="126"/>
      <c r="AG273" s="126"/>
      <c r="AH273" s="126"/>
      <c r="AI273" s="126"/>
      <c r="AJ273" s="126"/>
      <c r="AK273" s="126"/>
      <c r="AL273" s="126"/>
      <c r="AM273" s="126"/>
    </row>
    <row r="274" spans="1:39" s="172" customFormat="1">
      <c r="A274" s="126"/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  <c r="AF274" s="126"/>
      <c r="AG274" s="126"/>
      <c r="AH274" s="126"/>
      <c r="AI274" s="126"/>
      <c r="AJ274" s="126"/>
      <c r="AK274" s="126"/>
      <c r="AL274" s="126"/>
      <c r="AM274" s="126"/>
    </row>
    <row r="275" spans="1:39" s="172" customFormat="1">
      <c r="A275" s="126"/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  <c r="AF275" s="126"/>
      <c r="AG275" s="126"/>
      <c r="AH275" s="126"/>
      <c r="AI275" s="126"/>
      <c r="AJ275" s="126"/>
      <c r="AK275" s="126"/>
      <c r="AL275" s="126"/>
      <c r="AM275" s="126"/>
    </row>
    <row r="276" spans="1:39" s="172" customFormat="1">
      <c r="A276" s="126"/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  <c r="AF276" s="126"/>
      <c r="AG276" s="126"/>
      <c r="AH276" s="126"/>
      <c r="AI276" s="126"/>
      <c r="AJ276" s="126"/>
      <c r="AK276" s="126"/>
      <c r="AL276" s="126"/>
      <c r="AM276" s="126"/>
    </row>
    <row r="277" spans="1:39" s="172" customFormat="1">
      <c r="A277" s="126"/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  <c r="AF277" s="126"/>
      <c r="AG277" s="126"/>
      <c r="AH277" s="126"/>
      <c r="AI277" s="126"/>
      <c r="AJ277" s="126"/>
      <c r="AK277" s="126"/>
      <c r="AL277" s="126"/>
      <c r="AM277" s="126"/>
    </row>
    <row r="278" spans="1:39" s="172" customFormat="1">
      <c r="A278" s="126"/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  <c r="AF278" s="126"/>
      <c r="AG278" s="126"/>
      <c r="AH278" s="126"/>
      <c r="AI278" s="126"/>
      <c r="AJ278" s="126"/>
      <c r="AK278" s="126"/>
      <c r="AL278" s="126"/>
      <c r="AM278" s="126"/>
    </row>
    <row r="279" spans="1:39" s="172" customFormat="1">
      <c r="A279" s="126"/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  <c r="AF279" s="126"/>
      <c r="AG279" s="126"/>
      <c r="AH279" s="126"/>
      <c r="AI279" s="126"/>
      <c r="AJ279" s="126"/>
      <c r="AK279" s="126"/>
      <c r="AL279" s="126"/>
      <c r="AM279" s="126"/>
    </row>
    <row r="280" spans="1:39" s="172" customFormat="1">
      <c r="A280" s="126"/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  <c r="AF280" s="126"/>
      <c r="AG280" s="126"/>
      <c r="AH280" s="126"/>
      <c r="AI280" s="126"/>
      <c r="AJ280" s="126"/>
      <c r="AK280" s="126"/>
      <c r="AL280" s="126"/>
      <c r="AM280" s="126"/>
    </row>
    <row r="281" spans="1:39" s="172" customFormat="1">
      <c r="A281" s="126"/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  <c r="AF281" s="126"/>
      <c r="AG281" s="126"/>
      <c r="AH281" s="126"/>
      <c r="AI281" s="126"/>
      <c r="AJ281" s="126"/>
      <c r="AK281" s="126"/>
      <c r="AL281" s="126"/>
      <c r="AM281" s="126"/>
    </row>
    <row r="282" spans="1:39" s="172" customFormat="1">
      <c r="A282" s="126"/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  <c r="AF282" s="126"/>
      <c r="AG282" s="126"/>
      <c r="AH282" s="126"/>
      <c r="AI282" s="126"/>
      <c r="AJ282" s="126"/>
      <c r="AK282" s="126"/>
      <c r="AL282" s="126"/>
      <c r="AM282" s="126"/>
    </row>
    <row r="283" spans="1:39" s="172" customFormat="1">
      <c r="A283" s="126"/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  <c r="AF283" s="126"/>
      <c r="AG283" s="126"/>
      <c r="AH283" s="126"/>
      <c r="AI283" s="126"/>
      <c r="AJ283" s="126"/>
      <c r="AK283" s="126"/>
      <c r="AL283" s="126"/>
      <c r="AM283" s="126"/>
    </row>
    <row r="284" spans="1:39" s="172" customFormat="1">
      <c r="A284" s="126"/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  <c r="AF284" s="126"/>
      <c r="AG284" s="126"/>
      <c r="AH284" s="126"/>
      <c r="AI284" s="126"/>
      <c r="AJ284" s="126"/>
      <c r="AK284" s="126"/>
      <c r="AL284" s="126"/>
      <c r="AM284" s="126"/>
    </row>
    <row r="285" spans="1:39" s="172" customFormat="1">
      <c r="A285" s="126"/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  <c r="AF285" s="126"/>
      <c r="AG285" s="126"/>
      <c r="AH285" s="126"/>
      <c r="AI285" s="126"/>
      <c r="AJ285" s="126"/>
      <c r="AK285" s="126"/>
      <c r="AL285" s="126"/>
      <c r="AM285" s="126"/>
    </row>
    <row r="286" spans="1:39" s="172" customFormat="1">
      <c r="A286" s="126"/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  <c r="AF286" s="126"/>
      <c r="AG286" s="126"/>
      <c r="AH286" s="126"/>
      <c r="AI286" s="126"/>
      <c r="AJ286" s="126"/>
      <c r="AK286" s="126"/>
      <c r="AL286" s="126"/>
      <c r="AM286" s="126"/>
    </row>
    <row r="287" spans="1:39" s="172" customFormat="1">
      <c r="A287" s="126"/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  <c r="AF287" s="126"/>
      <c r="AG287" s="126"/>
      <c r="AH287" s="126"/>
      <c r="AI287" s="126"/>
      <c r="AJ287" s="126"/>
      <c r="AK287" s="126"/>
      <c r="AL287" s="126"/>
      <c r="AM287" s="126"/>
    </row>
    <row r="288" spans="1:39" s="172" customFormat="1">
      <c r="A288" s="126"/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  <c r="AF288" s="126"/>
      <c r="AG288" s="126"/>
      <c r="AH288" s="126"/>
      <c r="AI288" s="126"/>
      <c r="AJ288" s="126"/>
      <c r="AK288" s="126"/>
      <c r="AL288" s="126"/>
      <c r="AM288" s="126"/>
    </row>
    <row r="289" spans="1:39" s="172" customFormat="1">
      <c r="A289" s="126"/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  <c r="AF289" s="126"/>
      <c r="AG289" s="126"/>
      <c r="AH289" s="126"/>
      <c r="AI289" s="126"/>
      <c r="AJ289" s="126"/>
      <c r="AK289" s="126"/>
      <c r="AL289" s="126"/>
      <c r="AM289" s="126"/>
    </row>
    <row r="290" spans="1:39" s="172" customFormat="1">
      <c r="A290" s="126"/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  <c r="AF290" s="126"/>
      <c r="AG290" s="126"/>
      <c r="AH290" s="126"/>
      <c r="AI290" s="126"/>
      <c r="AJ290" s="126"/>
      <c r="AK290" s="126"/>
      <c r="AL290" s="126"/>
      <c r="AM290" s="126"/>
    </row>
    <row r="291" spans="1:39" s="172" customFormat="1">
      <c r="A291" s="126"/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  <c r="AF291" s="126"/>
      <c r="AG291" s="126"/>
      <c r="AH291" s="126"/>
      <c r="AI291" s="126"/>
      <c r="AJ291" s="126"/>
      <c r="AK291" s="126"/>
      <c r="AL291" s="126"/>
      <c r="AM291" s="126"/>
    </row>
    <row r="292" spans="1:39" s="172" customFormat="1">
      <c r="A292" s="126"/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  <c r="AF292" s="126"/>
      <c r="AG292" s="126"/>
      <c r="AH292" s="126"/>
      <c r="AI292" s="126"/>
      <c r="AJ292" s="126"/>
      <c r="AK292" s="126"/>
      <c r="AL292" s="126"/>
      <c r="AM292" s="126"/>
    </row>
    <row r="293" spans="1:39" s="172" customFormat="1">
      <c r="A293" s="126"/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  <c r="AF293" s="126"/>
      <c r="AG293" s="126"/>
      <c r="AH293" s="126"/>
      <c r="AI293" s="126"/>
      <c r="AJ293" s="126"/>
      <c r="AK293" s="126"/>
      <c r="AL293" s="126"/>
      <c r="AM293" s="126"/>
    </row>
    <row r="294" spans="1:39" s="172" customFormat="1">
      <c r="A294" s="126"/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  <c r="AF294" s="126"/>
      <c r="AG294" s="126"/>
      <c r="AH294" s="126"/>
      <c r="AI294" s="126"/>
      <c r="AJ294" s="126"/>
      <c r="AK294" s="126"/>
      <c r="AL294" s="126"/>
      <c r="AM294" s="126"/>
    </row>
    <row r="295" spans="1:39" s="172" customFormat="1">
      <c r="A295" s="126"/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  <c r="AF295" s="126"/>
      <c r="AG295" s="126"/>
      <c r="AH295" s="126"/>
      <c r="AI295" s="126"/>
      <c r="AJ295" s="126"/>
      <c r="AK295" s="126"/>
      <c r="AL295" s="126"/>
      <c r="AM295" s="126"/>
    </row>
    <row r="296" spans="1:39" s="172" customFormat="1">
      <c r="A296" s="126"/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  <c r="AF296" s="126"/>
      <c r="AG296" s="126"/>
      <c r="AH296" s="126"/>
      <c r="AI296" s="126"/>
      <c r="AJ296" s="126"/>
      <c r="AK296" s="126"/>
      <c r="AL296" s="126"/>
      <c r="AM296" s="126"/>
    </row>
    <row r="297" spans="1:39" s="172" customFormat="1">
      <c r="A297" s="126"/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  <c r="AF297" s="126"/>
      <c r="AG297" s="126"/>
      <c r="AH297" s="126"/>
      <c r="AI297" s="126"/>
      <c r="AJ297" s="126"/>
      <c r="AK297" s="126"/>
      <c r="AL297" s="126"/>
      <c r="AM297" s="126"/>
    </row>
    <row r="298" spans="1:39" s="172" customFormat="1">
      <c r="A298" s="126"/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  <c r="AF298" s="126"/>
      <c r="AG298" s="126"/>
      <c r="AH298" s="126"/>
      <c r="AI298" s="126"/>
      <c r="AJ298" s="126"/>
      <c r="AK298" s="126"/>
      <c r="AL298" s="126"/>
      <c r="AM298" s="126"/>
    </row>
    <row r="299" spans="1:39" s="172" customFormat="1">
      <c r="A299" s="126"/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  <c r="AF299" s="126"/>
      <c r="AG299" s="126"/>
      <c r="AH299" s="126"/>
      <c r="AI299" s="126"/>
      <c r="AJ299" s="126"/>
      <c r="AK299" s="126"/>
      <c r="AL299" s="126"/>
      <c r="AM299" s="126"/>
    </row>
    <row r="300" spans="1:39" s="172" customFormat="1">
      <c r="A300" s="126"/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  <c r="AF300" s="126"/>
      <c r="AG300" s="126"/>
      <c r="AH300" s="126"/>
      <c r="AI300" s="126"/>
      <c r="AJ300" s="126"/>
      <c r="AK300" s="126"/>
      <c r="AL300" s="126"/>
      <c r="AM300" s="126"/>
    </row>
    <row r="301" spans="1:39" s="172" customFormat="1">
      <c r="A301" s="126"/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  <c r="AF301" s="126"/>
      <c r="AG301" s="126"/>
      <c r="AH301" s="126"/>
      <c r="AI301" s="126"/>
      <c r="AJ301" s="126"/>
      <c r="AK301" s="126"/>
      <c r="AL301" s="126"/>
      <c r="AM301" s="126"/>
    </row>
    <row r="302" spans="1:39" s="172" customFormat="1">
      <c r="A302" s="126"/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  <c r="AF302" s="126"/>
      <c r="AG302" s="126"/>
      <c r="AH302" s="126"/>
      <c r="AI302" s="126"/>
      <c r="AJ302" s="126"/>
      <c r="AK302" s="126"/>
      <c r="AL302" s="126"/>
      <c r="AM302" s="126"/>
    </row>
    <row r="303" spans="1:39" s="172" customFormat="1">
      <c r="A303" s="126"/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  <c r="AF303" s="126"/>
      <c r="AG303" s="126"/>
      <c r="AH303" s="126"/>
      <c r="AI303" s="126"/>
      <c r="AJ303" s="126"/>
      <c r="AK303" s="126"/>
      <c r="AL303" s="126"/>
      <c r="AM303" s="126"/>
    </row>
    <row r="304" spans="1:39" s="172" customFormat="1">
      <c r="A304" s="126"/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  <c r="AF304" s="126"/>
      <c r="AG304" s="126"/>
      <c r="AH304" s="126"/>
      <c r="AI304" s="126"/>
      <c r="AJ304" s="126"/>
      <c r="AK304" s="126"/>
      <c r="AL304" s="126"/>
      <c r="AM304" s="126"/>
    </row>
    <row r="305" spans="1:39" s="172" customFormat="1">
      <c r="A305" s="126"/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  <c r="AF305" s="126"/>
      <c r="AG305" s="126"/>
      <c r="AH305" s="126"/>
      <c r="AI305" s="126"/>
      <c r="AJ305" s="126"/>
      <c r="AK305" s="126"/>
      <c r="AL305" s="126"/>
      <c r="AM305" s="126"/>
    </row>
    <row r="306" spans="1:39" s="172" customFormat="1">
      <c r="A306" s="126"/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  <c r="AF306" s="126"/>
      <c r="AG306" s="126"/>
      <c r="AH306" s="126"/>
      <c r="AI306" s="126"/>
      <c r="AJ306" s="126"/>
      <c r="AK306" s="126"/>
      <c r="AL306" s="126"/>
      <c r="AM306" s="126"/>
    </row>
    <row r="307" spans="1:39" s="172" customFormat="1">
      <c r="A307" s="126"/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  <c r="AF307" s="126"/>
      <c r="AG307" s="126"/>
      <c r="AH307" s="126"/>
      <c r="AI307" s="126"/>
      <c r="AJ307" s="126"/>
      <c r="AK307" s="126"/>
      <c r="AL307" s="126"/>
      <c r="AM307" s="126"/>
    </row>
    <row r="308" spans="1:39" s="172" customFormat="1">
      <c r="A308" s="126"/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  <c r="AF308" s="126"/>
      <c r="AG308" s="126"/>
      <c r="AH308" s="126"/>
      <c r="AI308" s="126"/>
      <c r="AJ308" s="126"/>
      <c r="AK308" s="126"/>
      <c r="AL308" s="126"/>
      <c r="AM308" s="126"/>
    </row>
    <row r="309" spans="1:39" s="172" customFormat="1">
      <c r="A309" s="126"/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  <c r="AF309" s="126"/>
      <c r="AG309" s="126"/>
      <c r="AH309" s="126"/>
      <c r="AI309" s="126"/>
      <c r="AJ309" s="126"/>
      <c r="AK309" s="126"/>
      <c r="AL309" s="126"/>
      <c r="AM309" s="126"/>
    </row>
    <row r="310" spans="1:39" s="172" customFormat="1">
      <c r="A310" s="126"/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  <c r="AF310" s="126"/>
      <c r="AG310" s="126"/>
      <c r="AH310" s="126"/>
      <c r="AI310" s="126"/>
      <c r="AJ310" s="126"/>
      <c r="AK310" s="126"/>
      <c r="AL310" s="126"/>
      <c r="AM310" s="126"/>
    </row>
    <row r="311" spans="1:39" s="172" customFormat="1">
      <c r="A311" s="126"/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  <c r="AF311" s="126"/>
      <c r="AG311" s="126"/>
      <c r="AH311" s="126"/>
      <c r="AI311" s="126"/>
      <c r="AJ311" s="126"/>
      <c r="AK311" s="126"/>
      <c r="AL311" s="126"/>
      <c r="AM311" s="126"/>
    </row>
    <row r="312" spans="1:39" s="172" customFormat="1">
      <c r="A312" s="126"/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  <c r="AF312" s="126"/>
      <c r="AG312" s="126"/>
      <c r="AH312" s="126"/>
      <c r="AI312" s="126"/>
      <c r="AJ312" s="126"/>
      <c r="AK312" s="126"/>
      <c r="AL312" s="126"/>
      <c r="AM312" s="126"/>
    </row>
    <row r="313" spans="1:39" s="172" customFormat="1">
      <c r="A313" s="126"/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  <c r="AF313" s="126"/>
      <c r="AG313" s="126"/>
      <c r="AH313" s="126"/>
      <c r="AI313" s="126"/>
      <c r="AJ313" s="126"/>
      <c r="AK313" s="126"/>
      <c r="AL313" s="126"/>
      <c r="AM313" s="126"/>
    </row>
    <row r="314" spans="1:39" s="172" customFormat="1">
      <c r="A314" s="126"/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  <c r="AF314" s="126"/>
      <c r="AG314" s="126"/>
      <c r="AH314" s="126"/>
      <c r="AI314" s="126"/>
      <c r="AJ314" s="126"/>
      <c r="AK314" s="126"/>
      <c r="AL314" s="126"/>
      <c r="AM314" s="126"/>
    </row>
    <row r="315" spans="1:39" s="172" customFormat="1">
      <c r="A315" s="126"/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  <c r="AF315" s="126"/>
      <c r="AG315" s="126"/>
      <c r="AH315" s="126"/>
      <c r="AI315" s="126"/>
      <c r="AJ315" s="126"/>
      <c r="AK315" s="126"/>
      <c r="AL315" s="126"/>
      <c r="AM315" s="126"/>
    </row>
    <row r="316" spans="1:39" s="172" customFormat="1">
      <c r="A316" s="126"/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  <c r="AF316" s="126"/>
      <c r="AG316" s="126"/>
      <c r="AH316" s="126"/>
      <c r="AI316" s="126"/>
      <c r="AJ316" s="126"/>
      <c r="AK316" s="126"/>
      <c r="AL316" s="126"/>
      <c r="AM316" s="126"/>
    </row>
    <row r="317" spans="1:39" s="172" customFormat="1">
      <c r="A317" s="126"/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  <c r="AF317" s="126"/>
      <c r="AG317" s="126"/>
      <c r="AH317" s="126"/>
      <c r="AI317" s="126"/>
      <c r="AJ317" s="126"/>
      <c r="AK317" s="126"/>
      <c r="AL317" s="126"/>
      <c r="AM317" s="126"/>
    </row>
    <row r="318" spans="1:39" s="172" customFormat="1">
      <c r="A318" s="126"/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  <c r="AF318" s="126"/>
      <c r="AG318" s="126"/>
      <c r="AH318" s="126"/>
      <c r="AI318" s="126"/>
      <c r="AJ318" s="126"/>
      <c r="AK318" s="126"/>
      <c r="AL318" s="126"/>
      <c r="AM318" s="126"/>
    </row>
    <row r="319" spans="1:39" s="172" customFormat="1">
      <c r="A319" s="126"/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  <c r="AF319" s="126"/>
      <c r="AG319" s="126"/>
      <c r="AH319" s="126"/>
      <c r="AI319" s="126"/>
      <c r="AJ319" s="126"/>
      <c r="AK319" s="126"/>
      <c r="AL319" s="126"/>
      <c r="AM319" s="126"/>
    </row>
    <row r="320" spans="1:39" s="172" customFormat="1">
      <c r="A320" s="126"/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  <c r="AF320" s="126"/>
      <c r="AG320" s="126"/>
      <c r="AH320" s="126"/>
      <c r="AI320" s="126"/>
      <c r="AJ320" s="126"/>
      <c r="AK320" s="126"/>
      <c r="AL320" s="126"/>
      <c r="AM320" s="126"/>
    </row>
    <row r="321" spans="1:39" s="172" customFormat="1">
      <c r="A321" s="126"/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  <c r="AF321" s="126"/>
      <c r="AG321" s="126"/>
      <c r="AH321" s="126"/>
      <c r="AI321" s="126"/>
      <c r="AJ321" s="126"/>
      <c r="AK321" s="126"/>
      <c r="AL321" s="126"/>
      <c r="AM321" s="126"/>
    </row>
    <row r="322" spans="1:39" s="172" customFormat="1">
      <c r="A322" s="126"/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  <c r="AF322" s="126"/>
      <c r="AG322" s="126"/>
      <c r="AH322" s="126"/>
      <c r="AI322" s="126"/>
      <c r="AJ322" s="126"/>
      <c r="AK322" s="126"/>
      <c r="AL322" s="126"/>
      <c r="AM322" s="126"/>
    </row>
    <row r="323" spans="1:39" s="172" customFormat="1">
      <c r="A323" s="126"/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  <c r="AF323" s="126"/>
      <c r="AG323" s="126"/>
      <c r="AH323" s="126"/>
      <c r="AI323" s="126"/>
      <c r="AJ323" s="126"/>
      <c r="AK323" s="126"/>
      <c r="AL323" s="126"/>
      <c r="AM323" s="126"/>
    </row>
    <row r="324" spans="1:39" s="172" customFormat="1">
      <c r="A324" s="126"/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  <c r="AF324" s="126"/>
      <c r="AG324" s="126"/>
      <c r="AH324" s="126"/>
      <c r="AI324" s="126"/>
      <c r="AJ324" s="126"/>
      <c r="AK324" s="126"/>
      <c r="AL324" s="126"/>
      <c r="AM324" s="126"/>
    </row>
    <row r="325" spans="1:39" s="172" customFormat="1">
      <c r="A325" s="126"/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  <c r="AF325" s="126"/>
      <c r="AG325" s="126"/>
      <c r="AH325" s="126"/>
      <c r="AI325" s="126"/>
      <c r="AJ325" s="126"/>
      <c r="AK325" s="126"/>
      <c r="AL325" s="126"/>
      <c r="AM325" s="126"/>
    </row>
    <row r="326" spans="1:39" s="172" customFormat="1">
      <c r="A326" s="126"/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  <c r="AF326" s="126"/>
      <c r="AG326" s="126"/>
      <c r="AH326" s="126"/>
      <c r="AI326" s="126"/>
      <c r="AJ326" s="126"/>
      <c r="AK326" s="126"/>
      <c r="AL326" s="126"/>
      <c r="AM326" s="126"/>
    </row>
    <row r="327" spans="1:39" s="172" customFormat="1">
      <c r="A327" s="126"/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  <c r="AF327" s="126"/>
      <c r="AG327" s="126"/>
      <c r="AH327" s="126"/>
      <c r="AI327" s="126"/>
      <c r="AJ327" s="126"/>
      <c r="AK327" s="126"/>
      <c r="AL327" s="126"/>
      <c r="AM327" s="126"/>
    </row>
    <row r="328" spans="1:39" s="172" customFormat="1">
      <c r="A328" s="126"/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  <c r="AF328" s="126"/>
      <c r="AG328" s="126"/>
      <c r="AH328" s="126"/>
      <c r="AI328" s="126"/>
      <c r="AJ328" s="126"/>
      <c r="AK328" s="126"/>
      <c r="AL328" s="126"/>
      <c r="AM328" s="126"/>
    </row>
    <row r="329" spans="1:39" s="172" customFormat="1">
      <c r="A329" s="126"/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  <c r="AF329" s="126"/>
      <c r="AG329" s="126"/>
      <c r="AH329" s="126"/>
      <c r="AI329" s="126"/>
      <c r="AJ329" s="126"/>
      <c r="AK329" s="126"/>
      <c r="AL329" s="126"/>
      <c r="AM329" s="126"/>
    </row>
    <row r="330" spans="1:39" s="172" customFormat="1">
      <c r="A330" s="126"/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  <c r="AF330" s="126"/>
      <c r="AG330" s="126"/>
      <c r="AH330" s="126"/>
      <c r="AI330" s="126"/>
      <c r="AJ330" s="126"/>
      <c r="AK330" s="126"/>
      <c r="AL330" s="126"/>
      <c r="AM330" s="126"/>
    </row>
    <row r="331" spans="1:39" s="172" customFormat="1">
      <c r="A331" s="126"/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  <c r="AF331" s="126"/>
      <c r="AG331" s="126"/>
      <c r="AH331" s="126"/>
      <c r="AI331" s="126"/>
      <c r="AJ331" s="126"/>
      <c r="AK331" s="126"/>
      <c r="AL331" s="126"/>
      <c r="AM331" s="126"/>
    </row>
    <row r="332" spans="1:39" s="172" customFormat="1">
      <c r="A332" s="126"/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  <c r="AF332" s="126"/>
      <c r="AG332" s="126"/>
      <c r="AH332" s="126"/>
      <c r="AI332" s="126"/>
      <c r="AJ332" s="126"/>
      <c r="AK332" s="126"/>
      <c r="AL332" s="126"/>
      <c r="AM332" s="126"/>
    </row>
    <row r="333" spans="1:39" s="172" customFormat="1">
      <c r="A333" s="126"/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  <c r="AF333" s="126"/>
      <c r="AG333" s="126"/>
      <c r="AH333" s="126"/>
      <c r="AI333" s="126"/>
      <c r="AJ333" s="126"/>
      <c r="AK333" s="126"/>
      <c r="AL333" s="126"/>
      <c r="AM333" s="126"/>
    </row>
    <row r="334" spans="1:39" s="172" customFormat="1">
      <c r="A334" s="126"/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  <c r="AF334" s="126"/>
      <c r="AG334" s="126"/>
      <c r="AH334" s="126"/>
      <c r="AI334" s="126"/>
      <c r="AJ334" s="126"/>
      <c r="AK334" s="126"/>
      <c r="AL334" s="126"/>
      <c r="AM334" s="126"/>
    </row>
    <row r="335" spans="1:39" s="172" customFormat="1">
      <c r="A335" s="126"/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  <c r="AF335" s="126"/>
      <c r="AG335" s="126"/>
      <c r="AH335" s="126"/>
      <c r="AI335" s="126"/>
      <c r="AJ335" s="126"/>
      <c r="AK335" s="126"/>
      <c r="AL335" s="126"/>
      <c r="AM335" s="126"/>
    </row>
    <row r="336" spans="1:39" s="172" customFormat="1">
      <c r="A336" s="126"/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  <c r="AF336" s="126"/>
      <c r="AG336" s="126"/>
      <c r="AH336" s="126"/>
      <c r="AI336" s="126"/>
      <c r="AJ336" s="126"/>
      <c r="AK336" s="126"/>
      <c r="AL336" s="126"/>
      <c r="AM336" s="126"/>
    </row>
    <row r="337" spans="1:39" s="172" customFormat="1">
      <c r="A337" s="126"/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  <c r="AF337" s="126"/>
      <c r="AG337" s="126"/>
      <c r="AH337" s="126"/>
      <c r="AI337" s="126"/>
      <c r="AJ337" s="126"/>
      <c r="AK337" s="126"/>
      <c r="AL337" s="126"/>
      <c r="AM337" s="126"/>
    </row>
    <row r="338" spans="1:39" s="172" customFormat="1">
      <c r="A338" s="126"/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  <c r="AF338" s="126"/>
      <c r="AG338" s="126"/>
      <c r="AH338" s="126"/>
      <c r="AI338" s="126"/>
      <c r="AJ338" s="126"/>
      <c r="AK338" s="126"/>
      <c r="AL338" s="126"/>
      <c r="AM338" s="126"/>
    </row>
    <row r="339" spans="1:39" s="172" customFormat="1">
      <c r="A339" s="126"/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  <c r="AF339" s="126"/>
      <c r="AG339" s="126"/>
      <c r="AH339" s="126"/>
      <c r="AI339" s="126"/>
      <c r="AJ339" s="126"/>
      <c r="AK339" s="126"/>
      <c r="AL339" s="126"/>
      <c r="AM339" s="126"/>
    </row>
    <row r="340" spans="1:39" s="172" customFormat="1">
      <c r="A340" s="126"/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  <c r="AF340" s="126"/>
      <c r="AG340" s="126"/>
      <c r="AH340" s="126"/>
      <c r="AI340" s="126"/>
      <c r="AJ340" s="126"/>
      <c r="AK340" s="126"/>
      <c r="AL340" s="126"/>
      <c r="AM340" s="126"/>
    </row>
    <row r="341" spans="1:39" s="172" customFormat="1">
      <c r="A341" s="126"/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  <c r="AF341" s="126"/>
      <c r="AG341" s="126"/>
      <c r="AH341" s="126"/>
      <c r="AI341" s="126"/>
      <c r="AJ341" s="126"/>
      <c r="AK341" s="126"/>
      <c r="AL341" s="126"/>
      <c r="AM341" s="126"/>
    </row>
    <row r="342" spans="1:39" s="172" customFormat="1">
      <c r="A342" s="126"/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  <c r="AF342" s="126"/>
      <c r="AG342" s="126"/>
      <c r="AH342" s="126"/>
      <c r="AI342" s="126"/>
      <c r="AJ342" s="126"/>
      <c r="AK342" s="126"/>
      <c r="AL342" s="126"/>
      <c r="AM342" s="126"/>
    </row>
    <row r="343" spans="1:39" s="172" customFormat="1">
      <c r="A343" s="126"/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  <c r="AF343" s="126"/>
      <c r="AG343" s="126"/>
      <c r="AH343" s="126"/>
      <c r="AI343" s="126"/>
      <c r="AJ343" s="126"/>
      <c r="AK343" s="126"/>
      <c r="AL343" s="126"/>
      <c r="AM343" s="126"/>
    </row>
    <row r="344" spans="1:39" s="172" customFormat="1">
      <c r="A344" s="126"/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  <c r="AF344" s="126"/>
      <c r="AG344" s="126"/>
      <c r="AH344" s="126"/>
      <c r="AI344" s="126"/>
      <c r="AJ344" s="126"/>
      <c r="AK344" s="126"/>
      <c r="AL344" s="126"/>
      <c r="AM344" s="126"/>
    </row>
    <row r="345" spans="1:39" s="172" customFormat="1">
      <c r="A345" s="126"/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  <c r="AF345" s="126"/>
      <c r="AG345" s="126"/>
      <c r="AH345" s="126"/>
      <c r="AI345" s="126"/>
      <c r="AJ345" s="126"/>
      <c r="AK345" s="126"/>
      <c r="AL345" s="126"/>
      <c r="AM345" s="126"/>
    </row>
    <row r="346" spans="1:39" s="172" customFormat="1">
      <c r="A346" s="126"/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  <c r="AF346" s="126"/>
      <c r="AG346" s="126"/>
      <c r="AH346" s="126"/>
      <c r="AI346" s="126"/>
      <c r="AJ346" s="126"/>
      <c r="AK346" s="126"/>
      <c r="AL346" s="126"/>
      <c r="AM346" s="126"/>
    </row>
    <row r="347" spans="1:39" s="172" customFormat="1">
      <c r="A347" s="126"/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  <c r="AF347" s="126"/>
      <c r="AG347" s="126"/>
      <c r="AH347" s="126"/>
      <c r="AI347" s="126"/>
      <c r="AJ347" s="126"/>
      <c r="AK347" s="126"/>
      <c r="AL347" s="126"/>
      <c r="AM347" s="126"/>
    </row>
    <row r="348" spans="1:39" s="172" customFormat="1">
      <c r="A348" s="126"/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  <c r="AF348" s="126"/>
      <c r="AG348" s="126"/>
      <c r="AH348" s="126"/>
      <c r="AI348" s="126"/>
      <c r="AJ348" s="126"/>
      <c r="AK348" s="126"/>
      <c r="AL348" s="126"/>
      <c r="AM348" s="126"/>
    </row>
    <row r="349" spans="1:39" s="172" customFormat="1">
      <c r="A349" s="126"/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  <c r="AF349" s="126"/>
      <c r="AG349" s="126"/>
      <c r="AH349" s="126"/>
      <c r="AI349" s="126"/>
      <c r="AJ349" s="126"/>
      <c r="AK349" s="126"/>
      <c r="AL349" s="126"/>
      <c r="AM349" s="126"/>
    </row>
    <row r="350" spans="1:39" s="172" customFormat="1">
      <c r="A350" s="126"/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  <c r="AF350" s="126"/>
      <c r="AG350" s="126"/>
      <c r="AH350" s="126"/>
      <c r="AI350" s="126"/>
      <c r="AJ350" s="126"/>
      <c r="AK350" s="126"/>
      <c r="AL350" s="126"/>
      <c r="AM350" s="126"/>
    </row>
    <row r="351" spans="1:39" s="172" customFormat="1">
      <c r="A351" s="126"/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  <c r="AF351" s="126"/>
      <c r="AG351" s="126"/>
      <c r="AH351" s="126"/>
      <c r="AI351" s="126"/>
      <c r="AJ351" s="126"/>
      <c r="AK351" s="126"/>
      <c r="AL351" s="126"/>
      <c r="AM351" s="126"/>
    </row>
    <row r="352" spans="1:39" s="172" customFormat="1">
      <c r="A352" s="126"/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  <c r="AF352" s="126"/>
      <c r="AG352" s="126"/>
      <c r="AH352" s="126"/>
      <c r="AI352" s="126"/>
      <c r="AJ352" s="126"/>
      <c r="AK352" s="126"/>
      <c r="AL352" s="126"/>
      <c r="AM352" s="126"/>
    </row>
    <row r="353" spans="1:39" s="172" customFormat="1">
      <c r="A353" s="126"/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  <c r="AF353" s="126"/>
      <c r="AG353" s="126"/>
      <c r="AH353" s="126"/>
      <c r="AI353" s="126"/>
      <c r="AJ353" s="126"/>
      <c r="AK353" s="126"/>
      <c r="AL353" s="126"/>
      <c r="AM353" s="126"/>
    </row>
    <row r="354" spans="1:39" s="172" customFormat="1">
      <c r="A354" s="126"/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  <c r="AF354" s="126"/>
      <c r="AG354" s="126"/>
      <c r="AH354" s="126"/>
      <c r="AI354" s="126"/>
      <c r="AJ354" s="126"/>
      <c r="AK354" s="126"/>
      <c r="AL354" s="126"/>
      <c r="AM354" s="126"/>
    </row>
    <row r="355" spans="1:39" s="172" customFormat="1">
      <c r="A355" s="126"/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  <c r="AF355" s="126"/>
      <c r="AG355" s="126"/>
      <c r="AH355" s="126"/>
      <c r="AI355" s="126"/>
      <c r="AJ355" s="126"/>
      <c r="AK355" s="126"/>
      <c r="AL355" s="126"/>
      <c r="AM355" s="126"/>
    </row>
    <row r="356" spans="1:39" s="172" customFormat="1">
      <c r="A356" s="126"/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  <c r="AF356" s="126"/>
      <c r="AG356" s="126"/>
      <c r="AH356" s="126"/>
      <c r="AI356" s="126"/>
      <c r="AJ356" s="126"/>
      <c r="AK356" s="126"/>
      <c r="AL356" s="126"/>
      <c r="AM356" s="126"/>
    </row>
    <row r="357" spans="1:39" s="172" customFormat="1">
      <c r="A357" s="126"/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  <c r="AF357" s="126"/>
      <c r="AG357" s="126"/>
      <c r="AH357" s="126"/>
      <c r="AI357" s="126"/>
      <c r="AJ357" s="126"/>
      <c r="AK357" s="126"/>
      <c r="AL357" s="126"/>
      <c r="AM357" s="126"/>
    </row>
    <row r="358" spans="1:39" s="172" customFormat="1">
      <c r="A358" s="126"/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  <c r="AF358" s="126"/>
      <c r="AG358" s="126"/>
      <c r="AH358" s="126"/>
      <c r="AI358" s="126"/>
      <c r="AJ358" s="126"/>
      <c r="AK358" s="126"/>
      <c r="AL358" s="126"/>
      <c r="AM358" s="126"/>
    </row>
    <row r="359" spans="1:39" s="172" customFormat="1">
      <c r="A359" s="126"/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  <c r="AF359" s="126"/>
      <c r="AG359" s="126"/>
      <c r="AH359" s="126"/>
      <c r="AI359" s="126"/>
      <c r="AJ359" s="126"/>
      <c r="AK359" s="126"/>
      <c r="AL359" s="126"/>
      <c r="AM359" s="126"/>
    </row>
    <row r="360" spans="1:39" s="172" customFormat="1">
      <c r="A360" s="126"/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  <c r="AF360" s="126"/>
      <c r="AG360" s="126"/>
      <c r="AH360" s="126"/>
      <c r="AI360" s="126"/>
      <c r="AJ360" s="126"/>
      <c r="AK360" s="126"/>
      <c r="AL360" s="126"/>
      <c r="AM360" s="126"/>
    </row>
    <row r="361" spans="1:39" s="172" customFormat="1">
      <c r="A361" s="126"/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  <c r="AF361" s="126"/>
      <c r="AG361" s="126"/>
      <c r="AH361" s="126"/>
      <c r="AI361" s="126"/>
      <c r="AJ361" s="126"/>
      <c r="AK361" s="126"/>
      <c r="AL361" s="126"/>
      <c r="AM361" s="126"/>
    </row>
    <row r="362" spans="1:39" s="172" customFormat="1">
      <c r="A362" s="126"/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  <c r="AF362" s="126"/>
      <c r="AG362" s="126"/>
      <c r="AH362" s="126"/>
      <c r="AI362" s="126"/>
      <c r="AJ362" s="126"/>
      <c r="AK362" s="126"/>
      <c r="AL362" s="126"/>
      <c r="AM362" s="126"/>
    </row>
    <row r="363" spans="1:39" s="172" customFormat="1">
      <c r="A363" s="126"/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  <c r="AF363" s="126"/>
      <c r="AG363" s="126"/>
      <c r="AH363" s="126"/>
      <c r="AI363" s="126"/>
      <c r="AJ363" s="126"/>
      <c r="AK363" s="126"/>
      <c r="AL363" s="126"/>
      <c r="AM363" s="126"/>
    </row>
    <row r="364" spans="1:39" s="172" customFormat="1">
      <c r="A364" s="126"/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  <c r="AF364" s="126"/>
      <c r="AG364" s="126"/>
      <c r="AH364" s="126"/>
      <c r="AI364" s="126"/>
      <c r="AJ364" s="126"/>
      <c r="AK364" s="126"/>
      <c r="AL364" s="126"/>
      <c r="AM364" s="126"/>
    </row>
    <row r="365" spans="1:39" s="172" customFormat="1">
      <c r="A365" s="126"/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  <c r="AF365" s="126"/>
      <c r="AG365" s="126"/>
      <c r="AH365" s="126"/>
      <c r="AI365" s="126"/>
      <c r="AJ365" s="126"/>
      <c r="AK365" s="126"/>
      <c r="AL365" s="126"/>
      <c r="AM365" s="126"/>
    </row>
    <row r="366" spans="1:39" s="172" customFormat="1">
      <c r="A366" s="126"/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  <c r="AF366" s="126"/>
      <c r="AG366" s="126"/>
      <c r="AH366" s="126"/>
      <c r="AI366" s="126"/>
      <c r="AJ366" s="126"/>
      <c r="AK366" s="126"/>
      <c r="AL366" s="126"/>
      <c r="AM366" s="126"/>
    </row>
    <row r="367" spans="1:39" s="172" customFormat="1">
      <c r="A367" s="126"/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  <c r="AF367" s="126"/>
      <c r="AG367" s="126"/>
      <c r="AH367" s="126"/>
      <c r="AI367" s="126"/>
      <c r="AJ367" s="126"/>
      <c r="AK367" s="126"/>
      <c r="AL367" s="126"/>
      <c r="AM367" s="126"/>
    </row>
    <row r="368" spans="1:39" s="172" customFormat="1">
      <c r="A368" s="126"/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  <c r="AF368" s="126"/>
      <c r="AG368" s="126"/>
      <c r="AH368" s="126"/>
      <c r="AI368" s="126"/>
      <c r="AJ368" s="126"/>
      <c r="AK368" s="126"/>
      <c r="AL368" s="126"/>
      <c r="AM368" s="126"/>
    </row>
    <row r="369" spans="1:39" s="172" customFormat="1">
      <c r="A369" s="126"/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  <c r="AF369" s="126"/>
      <c r="AG369" s="126"/>
      <c r="AH369" s="126"/>
      <c r="AI369" s="126"/>
      <c r="AJ369" s="126"/>
      <c r="AK369" s="126"/>
      <c r="AL369" s="126"/>
      <c r="AM369" s="126"/>
    </row>
    <row r="370" spans="1:39" s="172" customFormat="1">
      <c r="A370" s="126"/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  <c r="AF370" s="126"/>
      <c r="AG370" s="126"/>
      <c r="AH370" s="126"/>
      <c r="AI370" s="126"/>
      <c r="AJ370" s="126"/>
      <c r="AK370" s="126"/>
      <c r="AL370" s="126"/>
      <c r="AM370" s="126"/>
    </row>
    <row r="371" spans="1:39" s="172" customFormat="1">
      <c r="A371" s="126"/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  <c r="AF371" s="126"/>
      <c r="AG371" s="126"/>
      <c r="AH371" s="126"/>
      <c r="AI371" s="126"/>
      <c r="AJ371" s="126"/>
      <c r="AK371" s="126"/>
      <c r="AL371" s="126"/>
      <c r="AM371" s="126"/>
    </row>
    <row r="372" spans="1:39" s="172" customFormat="1">
      <c r="A372" s="126"/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  <c r="AF372" s="126"/>
      <c r="AG372" s="126"/>
      <c r="AH372" s="126"/>
      <c r="AI372" s="126"/>
      <c r="AJ372" s="126"/>
      <c r="AK372" s="126"/>
      <c r="AL372" s="126"/>
      <c r="AM372" s="126"/>
    </row>
    <row r="373" spans="1:39" s="172" customFormat="1">
      <c r="A373" s="126"/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  <c r="AF373" s="126"/>
      <c r="AG373" s="126"/>
      <c r="AH373" s="126"/>
      <c r="AI373" s="126"/>
      <c r="AJ373" s="126"/>
      <c r="AK373" s="126"/>
      <c r="AL373" s="126"/>
      <c r="AM373" s="126"/>
    </row>
    <row r="374" spans="1:39" s="172" customFormat="1">
      <c r="A374" s="126"/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  <c r="AF374" s="126"/>
      <c r="AG374" s="126"/>
      <c r="AH374" s="126"/>
      <c r="AI374" s="126"/>
      <c r="AJ374" s="126"/>
      <c r="AK374" s="126"/>
      <c r="AL374" s="126"/>
      <c r="AM374" s="126"/>
    </row>
    <row r="375" spans="1:39" s="172" customFormat="1">
      <c r="A375" s="126"/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  <c r="AF375" s="126"/>
      <c r="AG375" s="126"/>
      <c r="AH375" s="126"/>
      <c r="AI375" s="126"/>
      <c r="AJ375" s="126"/>
      <c r="AK375" s="126"/>
      <c r="AL375" s="126"/>
      <c r="AM375" s="126"/>
    </row>
    <row r="376" spans="1:39" s="172" customFormat="1">
      <c r="A376" s="126"/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  <c r="AF376" s="126"/>
      <c r="AG376" s="126"/>
      <c r="AH376" s="126"/>
      <c r="AI376" s="126"/>
      <c r="AJ376" s="126"/>
      <c r="AK376" s="126"/>
      <c r="AL376" s="126"/>
      <c r="AM376" s="126"/>
    </row>
    <row r="377" spans="1:39" s="172" customFormat="1">
      <c r="A377" s="126"/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  <c r="AF377" s="126"/>
      <c r="AG377" s="126"/>
      <c r="AH377" s="126"/>
      <c r="AI377" s="126"/>
      <c r="AJ377" s="126"/>
      <c r="AK377" s="126"/>
      <c r="AL377" s="126"/>
      <c r="AM377" s="126"/>
    </row>
    <row r="378" spans="1:39" s="172" customFormat="1">
      <c r="A378" s="126"/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  <c r="AF378" s="126"/>
      <c r="AG378" s="126"/>
      <c r="AH378" s="126"/>
      <c r="AI378" s="126"/>
      <c r="AJ378" s="126"/>
      <c r="AK378" s="126"/>
      <c r="AL378" s="126"/>
      <c r="AM378" s="126"/>
    </row>
    <row r="379" spans="1:39" s="172" customFormat="1">
      <c r="A379" s="126"/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  <c r="AF379" s="126"/>
      <c r="AG379" s="126"/>
      <c r="AH379" s="126"/>
      <c r="AI379" s="126"/>
      <c r="AJ379" s="126"/>
      <c r="AK379" s="126"/>
      <c r="AL379" s="126"/>
      <c r="AM379" s="126"/>
    </row>
    <row r="380" spans="1:39" s="172" customFormat="1">
      <c r="A380" s="126"/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  <c r="AF380" s="126"/>
      <c r="AG380" s="126"/>
      <c r="AH380" s="126"/>
      <c r="AI380" s="126"/>
      <c r="AJ380" s="126"/>
      <c r="AK380" s="126"/>
      <c r="AL380" s="126"/>
      <c r="AM380" s="126"/>
    </row>
    <row r="381" spans="1:39" s="172" customFormat="1">
      <c r="A381" s="126"/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  <c r="AF381" s="126"/>
      <c r="AG381" s="126"/>
      <c r="AH381" s="126"/>
      <c r="AI381" s="126"/>
      <c r="AJ381" s="126"/>
      <c r="AK381" s="126"/>
      <c r="AL381" s="126"/>
      <c r="AM381" s="126"/>
    </row>
    <row r="382" spans="1:39" s="172" customFormat="1">
      <c r="A382" s="126"/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  <c r="AF382" s="126"/>
      <c r="AG382" s="126"/>
      <c r="AH382" s="126"/>
      <c r="AI382" s="126"/>
      <c r="AJ382" s="126"/>
      <c r="AK382" s="126"/>
      <c r="AL382" s="126"/>
      <c r="AM382" s="126"/>
    </row>
    <row r="383" spans="1:39" s="172" customFormat="1">
      <c r="A383" s="126"/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  <c r="AF383" s="126"/>
      <c r="AG383" s="126"/>
      <c r="AH383" s="126"/>
      <c r="AI383" s="126"/>
      <c r="AJ383" s="126"/>
      <c r="AK383" s="126"/>
      <c r="AL383" s="126"/>
      <c r="AM383" s="126"/>
    </row>
    <row r="384" spans="1:39" s="172" customFormat="1">
      <c r="A384" s="126"/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  <c r="AF384" s="126"/>
      <c r="AG384" s="126"/>
      <c r="AH384" s="126"/>
      <c r="AI384" s="126"/>
      <c r="AJ384" s="126"/>
      <c r="AK384" s="126"/>
      <c r="AL384" s="126"/>
      <c r="AM384" s="126"/>
    </row>
    <row r="385" spans="1:39" s="172" customFormat="1">
      <c r="A385" s="126"/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  <c r="AF385" s="126"/>
      <c r="AG385" s="126"/>
      <c r="AH385" s="126"/>
      <c r="AI385" s="126"/>
      <c r="AJ385" s="126"/>
      <c r="AK385" s="126"/>
      <c r="AL385" s="126"/>
      <c r="AM385" s="126"/>
    </row>
    <row r="386" spans="1:39" s="172" customFormat="1">
      <c r="A386" s="126"/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  <c r="AF386" s="126"/>
      <c r="AG386" s="126"/>
      <c r="AH386" s="126"/>
      <c r="AI386" s="126"/>
      <c r="AJ386" s="126"/>
      <c r="AK386" s="126"/>
      <c r="AL386" s="126"/>
      <c r="AM386" s="126"/>
    </row>
    <row r="387" spans="1:39" s="172" customFormat="1">
      <c r="A387" s="126"/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  <c r="AF387" s="126"/>
      <c r="AG387" s="126"/>
      <c r="AH387" s="126"/>
      <c r="AI387" s="126"/>
      <c r="AJ387" s="126"/>
      <c r="AK387" s="126"/>
      <c r="AL387" s="126"/>
      <c r="AM387" s="126"/>
    </row>
    <row r="388" spans="1:39" s="172" customFormat="1">
      <c r="A388" s="126"/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  <c r="AF388" s="126"/>
      <c r="AG388" s="126"/>
      <c r="AH388" s="126"/>
      <c r="AI388" s="126"/>
      <c r="AJ388" s="126"/>
      <c r="AK388" s="126"/>
      <c r="AL388" s="126"/>
      <c r="AM388" s="126"/>
    </row>
    <row r="389" spans="1:39" s="172" customFormat="1">
      <c r="A389" s="126"/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  <c r="AF389" s="126"/>
      <c r="AG389" s="126"/>
      <c r="AH389" s="126"/>
      <c r="AI389" s="126"/>
      <c r="AJ389" s="126"/>
      <c r="AK389" s="126"/>
      <c r="AL389" s="126"/>
      <c r="AM389" s="126"/>
    </row>
    <row r="390" spans="1:39" s="172" customFormat="1">
      <c r="A390" s="126"/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  <c r="AF390" s="126"/>
      <c r="AG390" s="126"/>
      <c r="AH390" s="126"/>
      <c r="AI390" s="126"/>
      <c r="AJ390" s="126"/>
      <c r="AK390" s="126"/>
      <c r="AL390" s="126"/>
      <c r="AM390" s="126"/>
    </row>
    <row r="391" spans="1:39" s="172" customFormat="1">
      <c r="A391" s="126"/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  <c r="AF391" s="126"/>
      <c r="AG391" s="126"/>
      <c r="AH391" s="126"/>
      <c r="AI391" s="126"/>
      <c r="AJ391" s="126"/>
      <c r="AK391" s="126"/>
      <c r="AL391" s="126"/>
      <c r="AM391" s="126"/>
    </row>
    <row r="392" spans="1:39" s="172" customFormat="1">
      <c r="A392" s="126"/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  <c r="AF392" s="126"/>
      <c r="AG392" s="126"/>
      <c r="AH392" s="126"/>
      <c r="AI392" s="126"/>
      <c r="AJ392" s="126"/>
      <c r="AK392" s="126"/>
      <c r="AL392" s="126"/>
      <c r="AM392" s="126"/>
    </row>
    <row r="393" spans="1:39" s="172" customFormat="1">
      <c r="A393" s="126"/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  <c r="AF393" s="126"/>
      <c r="AG393" s="126"/>
      <c r="AH393" s="126"/>
      <c r="AI393" s="126"/>
      <c r="AJ393" s="126"/>
      <c r="AK393" s="126"/>
      <c r="AL393" s="126"/>
      <c r="AM393" s="126"/>
    </row>
    <row r="394" spans="1:39" s="172" customFormat="1">
      <c r="A394" s="126"/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  <c r="AF394" s="126"/>
      <c r="AG394" s="126"/>
      <c r="AH394" s="126"/>
      <c r="AI394" s="126"/>
      <c r="AJ394" s="126"/>
      <c r="AK394" s="126"/>
      <c r="AL394" s="126"/>
      <c r="AM394" s="126"/>
    </row>
    <row r="395" spans="1:39" s="172" customFormat="1">
      <c r="A395" s="126"/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  <c r="AF395" s="126"/>
      <c r="AG395" s="126"/>
      <c r="AH395" s="126"/>
      <c r="AI395" s="126"/>
      <c r="AJ395" s="126"/>
      <c r="AK395" s="126"/>
      <c r="AL395" s="126"/>
      <c r="AM395" s="126"/>
    </row>
    <row r="396" spans="1:39" s="172" customFormat="1">
      <c r="A396" s="126"/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  <c r="AF396" s="126"/>
      <c r="AG396" s="126"/>
      <c r="AH396" s="126"/>
      <c r="AI396" s="126"/>
      <c r="AJ396" s="126"/>
      <c r="AK396" s="126"/>
      <c r="AL396" s="126"/>
      <c r="AM396" s="126"/>
    </row>
    <row r="397" spans="1:39" s="172" customFormat="1">
      <c r="A397" s="126"/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  <c r="AF397" s="126"/>
      <c r="AG397" s="126"/>
      <c r="AH397" s="126"/>
      <c r="AI397" s="126"/>
      <c r="AJ397" s="126"/>
      <c r="AK397" s="126"/>
      <c r="AL397" s="126"/>
      <c r="AM397" s="126"/>
    </row>
    <row r="398" spans="1:39" s="172" customFormat="1">
      <c r="A398" s="126"/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  <c r="AF398" s="126"/>
      <c r="AG398" s="126"/>
      <c r="AH398" s="126"/>
      <c r="AI398" s="126"/>
      <c r="AJ398" s="126"/>
      <c r="AK398" s="126"/>
      <c r="AL398" s="126"/>
      <c r="AM398" s="126"/>
    </row>
    <row r="399" spans="1:39" s="172" customFormat="1">
      <c r="A399" s="126"/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  <c r="AF399" s="126"/>
      <c r="AG399" s="126"/>
      <c r="AH399" s="126"/>
      <c r="AI399" s="126"/>
      <c r="AJ399" s="126"/>
      <c r="AK399" s="126"/>
      <c r="AL399" s="126"/>
      <c r="AM399" s="126"/>
    </row>
    <row r="400" spans="1:39" s="172" customFormat="1">
      <c r="A400" s="126"/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  <c r="AF400" s="126"/>
      <c r="AG400" s="126"/>
      <c r="AH400" s="126"/>
      <c r="AI400" s="126"/>
      <c r="AJ400" s="126"/>
      <c r="AK400" s="126"/>
      <c r="AL400" s="126"/>
      <c r="AM400" s="126"/>
    </row>
    <row r="401" spans="1:39" s="172" customFormat="1">
      <c r="A401" s="126"/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  <c r="AF401" s="126"/>
      <c r="AG401" s="126"/>
      <c r="AH401" s="126"/>
      <c r="AI401" s="126"/>
      <c r="AJ401" s="126"/>
      <c r="AK401" s="126"/>
      <c r="AL401" s="126"/>
      <c r="AM401" s="126"/>
    </row>
    <row r="402" spans="1:39" s="172" customFormat="1">
      <c r="A402" s="126"/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  <c r="AF402" s="126"/>
      <c r="AG402" s="126"/>
      <c r="AH402" s="126"/>
      <c r="AI402" s="126"/>
      <c r="AJ402" s="126"/>
      <c r="AK402" s="126"/>
      <c r="AL402" s="126"/>
      <c r="AM402" s="126"/>
    </row>
    <row r="403" spans="1:39" s="172" customFormat="1">
      <c r="A403" s="126"/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  <c r="AF403" s="126"/>
      <c r="AG403" s="126"/>
      <c r="AH403" s="126"/>
      <c r="AI403" s="126"/>
      <c r="AJ403" s="126"/>
      <c r="AK403" s="126"/>
      <c r="AL403" s="126"/>
      <c r="AM403" s="126"/>
    </row>
    <row r="404" spans="1:39" s="172" customFormat="1">
      <c r="A404" s="126"/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  <c r="AF404" s="126"/>
      <c r="AG404" s="126"/>
      <c r="AH404" s="126"/>
      <c r="AI404" s="126"/>
      <c r="AJ404" s="126"/>
      <c r="AK404" s="126"/>
      <c r="AL404" s="126"/>
      <c r="AM404" s="126"/>
    </row>
    <row r="405" spans="1:39" s="172" customFormat="1">
      <c r="A405" s="126"/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  <c r="AF405" s="126"/>
      <c r="AG405" s="126"/>
      <c r="AH405" s="126"/>
      <c r="AI405" s="126"/>
      <c r="AJ405" s="126"/>
      <c r="AK405" s="126"/>
      <c r="AL405" s="126"/>
      <c r="AM405" s="126"/>
    </row>
    <row r="406" spans="1:39" s="172" customFormat="1">
      <c r="A406" s="126"/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  <c r="AF406" s="126"/>
      <c r="AG406" s="126"/>
      <c r="AH406" s="126"/>
      <c r="AI406" s="126"/>
      <c r="AJ406" s="126"/>
      <c r="AK406" s="126"/>
      <c r="AL406" s="126"/>
      <c r="AM406" s="126"/>
    </row>
    <row r="407" spans="1:39" s="172" customFormat="1">
      <c r="A407" s="126"/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  <c r="AF407" s="126"/>
      <c r="AG407" s="126"/>
      <c r="AH407" s="126"/>
      <c r="AI407" s="126"/>
      <c r="AJ407" s="126"/>
      <c r="AK407" s="126"/>
      <c r="AL407" s="126"/>
      <c r="AM407" s="126"/>
    </row>
    <row r="408" spans="1:39" s="172" customFormat="1">
      <c r="A408" s="126"/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  <c r="AF408" s="126"/>
      <c r="AG408" s="126"/>
      <c r="AH408" s="126"/>
      <c r="AI408" s="126"/>
      <c r="AJ408" s="126"/>
      <c r="AK408" s="126"/>
      <c r="AL408" s="126"/>
      <c r="AM408" s="126"/>
    </row>
    <row r="409" spans="1:39" s="172" customFormat="1">
      <c r="A409" s="126"/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  <c r="AF409" s="126"/>
      <c r="AG409" s="126"/>
      <c r="AH409" s="126"/>
      <c r="AI409" s="126"/>
      <c r="AJ409" s="126"/>
      <c r="AK409" s="126"/>
      <c r="AL409" s="126"/>
      <c r="AM409" s="126"/>
    </row>
    <row r="410" spans="1:39" s="172" customFormat="1">
      <c r="A410" s="126"/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  <c r="AF410" s="126"/>
      <c r="AG410" s="126"/>
      <c r="AH410" s="126"/>
      <c r="AI410" s="126"/>
      <c r="AJ410" s="126"/>
      <c r="AK410" s="126"/>
      <c r="AL410" s="126"/>
      <c r="AM410" s="126"/>
    </row>
    <row r="411" spans="1:39" s="172" customFormat="1">
      <c r="A411" s="126"/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  <c r="AF411" s="126"/>
      <c r="AG411" s="126"/>
      <c r="AH411" s="126"/>
      <c r="AI411" s="126"/>
      <c r="AJ411" s="126"/>
      <c r="AK411" s="126"/>
      <c r="AL411" s="126"/>
      <c r="AM411" s="126"/>
    </row>
    <row r="412" spans="1:39" s="172" customFormat="1">
      <c r="A412" s="126"/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  <c r="AF412" s="126"/>
      <c r="AG412" s="126"/>
      <c r="AH412" s="126"/>
      <c r="AI412" s="126"/>
      <c r="AJ412" s="126"/>
      <c r="AK412" s="126"/>
      <c r="AL412" s="126"/>
      <c r="AM412" s="126"/>
    </row>
    <row r="413" spans="1:39" s="172" customFormat="1">
      <c r="A413" s="126"/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  <c r="AF413" s="126"/>
      <c r="AG413" s="126"/>
      <c r="AH413" s="126"/>
      <c r="AI413" s="126"/>
      <c r="AJ413" s="126"/>
      <c r="AK413" s="126"/>
      <c r="AL413" s="126"/>
      <c r="AM413" s="126"/>
    </row>
    <row r="414" spans="1:39" s="172" customFormat="1">
      <c r="A414" s="126"/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  <c r="AF414" s="126"/>
      <c r="AG414" s="126"/>
      <c r="AH414" s="126"/>
      <c r="AI414" s="126"/>
      <c r="AJ414" s="126"/>
      <c r="AK414" s="126"/>
      <c r="AL414" s="126"/>
      <c r="AM414" s="126"/>
    </row>
    <row r="415" spans="1:39" s="172" customFormat="1">
      <c r="A415" s="126"/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  <c r="AF415" s="126"/>
      <c r="AG415" s="126"/>
      <c r="AH415" s="126"/>
      <c r="AI415" s="126"/>
      <c r="AJ415" s="126"/>
      <c r="AK415" s="126"/>
      <c r="AL415" s="126"/>
      <c r="AM415" s="126"/>
    </row>
    <row r="416" spans="1:39" s="172" customFormat="1">
      <c r="A416" s="126"/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  <c r="AF416" s="126"/>
      <c r="AG416" s="126"/>
      <c r="AH416" s="126"/>
      <c r="AI416" s="126"/>
      <c r="AJ416" s="126"/>
      <c r="AK416" s="126"/>
      <c r="AL416" s="126"/>
      <c r="AM416" s="126"/>
    </row>
    <row r="417" spans="1:39" s="172" customFormat="1">
      <c r="A417" s="126"/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  <c r="AF417" s="126"/>
      <c r="AG417" s="126"/>
      <c r="AH417" s="126"/>
      <c r="AI417" s="126"/>
      <c r="AJ417" s="126"/>
      <c r="AK417" s="126"/>
      <c r="AL417" s="126"/>
      <c r="AM417" s="126"/>
    </row>
    <row r="418" spans="1:39" s="172" customFormat="1">
      <c r="A418" s="126"/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  <c r="AF418" s="126"/>
      <c r="AG418" s="126"/>
      <c r="AH418" s="126"/>
      <c r="AI418" s="126"/>
      <c r="AJ418" s="126"/>
      <c r="AK418" s="126"/>
      <c r="AL418" s="126"/>
      <c r="AM418" s="126"/>
    </row>
    <row r="419" spans="1:39" s="172" customFormat="1">
      <c r="A419" s="126"/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  <c r="AF419" s="126"/>
      <c r="AG419" s="126"/>
      <c r="AH419" s="126"/>
      <c r="AI419" s="126"/>
      <c r="AJ419" s="126"/>
      <c r="AK419" s="126"/>
      <c r="AL419" s="126"/>
      <c r="AM419" s="126"/>
    </row>
    <row r="420" spans="1:39" s="172" customFormat="1">
      <c r="A420" s="126"/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  <c r="AF420" s="126"/>
      <c r="AG420" s="126"/>
      <c r="AH420" s="126"/>
      <c r="AI420" s="126"/>
      <c r="AJ420" s="126"/>
      <c r="AK420" s="126"/>
      <c r="AL420" s="126"/>
      <c r="AM420" s="126"/>
    </row>
    <row r="421" spans="1:39" s="172" customFormat="1">
      <c r="A421" s="126"/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  <c r="AF421" s="126"/>
      <c r="AG421" s="126"/>
      <c r="AH421" s="126"/>
      <c r="AI421" s="126"/>
      <c r="AJ421" s="126"/>
      <c r="AK421" s="126"/>
      <c r="AL421" s="126"/>
      <c r="AM421" s="126"/>
    </row>
    <row r="422" spans="1:39" s="172" customFormat="1">
      <c r="A422" s="126"/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  <c r="AF422" s="126"/>
      <c r="AG422" s="126"/>
      <c r="AH422" s="126"/>
      <c r="AI422" s="126"/>
      <c r="AJ422" s="126"/>
      <c r="AK422" s="126"/>
      <c r="AL422" s="126"/>
      <c r="AM422" s="126"/>
    </row>
    <row r="423" spans="1:39" s="172" customFormat="1">
      <c r="A423" s="126"/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  <c r="AF423" s="126"/>
      <c r="AG423" s="126"/>
      <c r="AH423" s="126"/>
      <c r="AI423" s="126"/>
      <c r="AJ423" s="126"/>
      <c r="AK423" s="126"/>
      <c r="AL423" s="126"/>
      <c r="AM423" s="126"/>
    </row>
    <row r="424" spans="1:39" s="172" customFormat="1">
      <c r="A424" s="126"/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  <c r="AF424" s="126"/>
      <c r="AG424" s="126"/>
      <c r="AH424" s="126"/>
      <c r="AI424" s="126"/>
      <c r="AJ424" s="126"/>
      <c r="AK424" s="126"/>
      <c r="AL424" s="126"/>
      <c r="AM424" s="126"/>
    </row>
    <row r="425" spans="1:39" s="172" customFormat="1">
      <c r="A425" s="126"/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  <c r="AF425" s="126"/>
      <c r="AG425" s="126"/>
      <c r="AH425" s="126"/>
      <c r="AI425" s="126"/>
      <c r="AJ425" s="126"/>
      <c r="AK425" s="126"/>
      <c r="AL425" s="126"/>
      <c r="AM425" s="126"/>
    </row>
    <row r="426" spans="1:39" s="172" customFormat="1">
      <c r="A426" s="126"/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  <c r="AF426" s="126"/>
      <c r="AG426" s="126"/>
      <c r="AH426" s="126"/>
      <c r="AI426" s="126"/>
      <c r="AJ426" s="126"/>
      <c r="AK426" s="126"/>
      <c r="AL426" s="126"/>
      <c r="AM426" s="126"/>
    </row>
    <row r="427" spans="1:39" s="172" customFormat="1">
      <c r="A427" s="126"/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  <c r="AF427" s="126"/>
      <c r="AG427" s="126"/>
      <c r="AH427" s="126"/>
      <c r="AI427" s="126"/>
      <c r="AJ427" s="126"/>
      <c r="AK427" s="126"/>
      <c r="AL427" s="126"/>
      <c r="AM427" s="126"/>
    </row>
    <row r="428" spans="1:39" s="172" customFormat="1">
      <c r="A428" s="126"/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  <c r="AF428" s="126"/>
      <c r="AG428" s="126"/>
      <c r="AH428" s="126"/>
      <c r="AI428" s="126"/>
      <c r="AJ428" s="126"/>
      <c r="AK428" s="126"/>
      <c r="AL428" s="126"/>
      <c r="AM428" s="126"/>
    </row>
    <row r="429" spans="1:39" s="172" customFormat="1">
      <c r="A429" s="126"/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  <c r="AF429" s="126"/>
      <c r="AG429" s="126"/>
      <c r="AH429" s="126"/>
      <c r="AI429" s="126"/>
      <c r="AJ429" s="126"/>
      <c r="AK429" s="126"/>
      <c r="AL429" s="126"/>
      <c r="AM429" s="126"/>
    </row>
    <row r="430" spans="1:39" s="172" customFormat="1">
      <c r="A430" s="126"/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  <c r="AF430" s="126"/>
      <c r="AG430" s="126"/>
      <c r="AH430" s="126"/>
      <c r="AI430" s="126"/>
      <c r="AJ430" s="126"/>
      <c r="AK430" s="126"/>
      <c r="AL430" s="126"/>
      <c r="AM430" s="126"/>
    </row>
    <row r="431" spans="1:39" s="172" customFormat="1">
      <c r="A431" s="126"/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  <c r="AF431" s="126"/>
      <c r="AG431" s="126"/>
      <c r="AH431" s="126"/>
      <c r="AI431" s="126"/>
      <c r="AJ431" s="126"/>
      <c r="AK431" s="126"/>
      <c r="AL431" s="126"/>
      <c r="AM431" s="126"/>
    </row>
    <row r="432" spans="1:39" s="172" customFormat="1">
      <c r="A432" s="126"/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  <c r="AF432" s="126"/>
      <c r="AG432" s="126"/>
      <c r="AH432" s="126"/>
      <c r="AI432" s="126"/>
      <c r="AJ432" s="126"/>
      <c r="AK432" s="126"/>
      <c r="AL432" s="126"/>
      <c r="AM432" s="126"/>
    </row>
    <row r="433" spans="1:39" s="172" customFormat="1">
      <c r="A433" s="126"/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  <c r="AF433" s="126"/>
      <c r="AG433" s="126"/>
      <c r="AH433" s="126"/>
      <c r="AI433" s="126"/>
      <c r="AJ433" s="126"/>
      <c r="AK433" s="126"/>
      <c r="AL433" s="126"/>
      <c r="AM433" s="126"/>
    </row>
    <row r="434" spans="1:39" s="172" customFormat="1">
      <c r="A434" s="126"/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  <c r="AF434" s="126"/>
      <c r="AG434" s="126"/>
      <c r="AH434" s="126"/>
      <c r="AI434" s="126"/>
      <c r="AJ434" s="126"/>
      <c r="AK434" s="126"/>
      <c r="AL434" s="126"/>
      <c r="AM434" s="126"/>
    </row>
    <row r="435" spans="1:39" s="172" customFormat="1">
      <c r="A435" s="126"/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  <c r="AF435" s="126"/>
      <c r="AG435" s="126"/>
      <c r="AH435" s="126"/>
      <c r="AI435" s="126"/>
      <c r="AJ435" s="126"/>
      <c r="AK435" s="126"/>
      <c r="AL435" s="126"/>
      <c r="AM435" s="126"/>
    </row>
    <row r="436" spans="1:39" s="172" customFormat="1">
      <c r="A436" s="126"/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  <c r="AF436" s="126"/>
      <c r="AG436" s="126"/>
      <c r="AH436" s="126"/>
      <c r="AI436" s="126"/>
      <c r="AJ436" s="126"/>
      <c r="AK436" s="126"/>
      <c r="AL436" s="126"/>
      <c r="AM436" s="126"/>
    </row>
    <row r="437" spans="1:39" s="172" customFormat="1">
      <c r="A437" s="126"/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  <c r="AF437" s="126"/>
      <c r="AG437" s="126"/>
      <c r="AH437" s="126"/>
      <c r="AI437" s="126"/>
      <c r="AJ437" s="126"/>
      <c r="AK437" s="126"/>
      <c r="AL437" s="126"/>
      <c r="AM437" s="126"/>
    </row>
    <row r="438" spans="1:39" s="172" customFormat="1">
      <c r="A438" s="126"/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  <c r="AF438" s="126"/>
      <c r="AG438" s="126"/>
      <c r="AH438" s="126"/>
      <c r="AI438" s="126"/>
      <c r="AJ438" s="126"/>
      <c r="AK438" s="126"/>
      <c r="AL438" s="126"/>
      <c r="AM438" s="126"/>
    </row>
    <row r="439" spans="1:39" s="172" customFormat="1">
      <c r="A439" s="126"/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  <c r="AF439" s="126"/>
      <c r="AG439" s="126"/>
      <c r="AH439" s="126"/>
      <c r="AI439" s="126"/>
      <c r="AJ439" s="126"/>
      <c r="AK439" s="126"/>
      <c r="AL439" s="126"/>
      <c r="AM439" s="126"/>
    </row>
    <row r="440" spans="1:39" s="172" customFormat="1">
      <c r="A440" s="126"/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  <c r="AF440" s="126"/>
      <c r="AG440" s="126"/>
      <c r="AH440" s="126"/>
      <c r="AI440" s="126"/>
      <c r="AJ440" s="126"/>
      <c r="AK440" s="126"/>
      <c r="AL440" s="126"/>
      <c r="AM440" s="126"/>
    </row>
    <row r="441" spans="1:39" s="172" customFormat="1">
      <c r="A441" s="126"/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  <c r="AF441" s="126"/>
      <c r="AG441" s="126"/>
      <c r="AH441" s="126"/>
      <c r="AI441" s="126"/>
      <c r="AJ441" s="126"/>
      <c r="AK441" s="126"/>
      <c r="AL441" s="126"/>
      <c r="AM441" s="126"/>
    </row>
    <row r="442" spans="1:39" s="172" customFormat="1">
      <c r="A442" s="126"/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  <c r="AF442" s="126"/>
      <c r="AG442" s="126"/>
      <c r="AH442" s="126"/>
      <c r="AI442" s="126"/>
      <c r="AJ442" s="126"/>
      <c r="AK442" s="126"/>
      <c r="AL442" s="126"/>
      <c r="AM442" s="126"/>
    </row>
    <row r="443" spans="1:39" s="172" customFormat="1">
      <c r="A443" s="126"/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  <c r="AF443" s="126"/>
      <c r="AG443" s="126"/>
      <c r="AH443" s="126"/>
      <c r="AI443" s="126"/>
      <c r="AJ443" s="126"/>
      <c r="AK443" s="126"/>
      <c r="AL443" s="126"/>
      <c r="AM443" s="126"/>
    </row>
    <row r="444" spans="1:39" s="172" customFormat="1">
      <c r="A444" s="126"/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  <c r="AF444" s="126"/>
      <c r="AG444" s="126"/>
      <c r="AH444" s="126"/>
      <c r="AI444" s="126"/>
      <c r="AJ444" s="126"/>
      <c r="AK444" s="126"/>
      <c r="AL444" s="126"/>
      <c r="AM444" s="126"/>
    </row>
    <row r="445" spans="1:39" s="172" customFormat="1">
      <c r="A445" s="126"/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  <c r="AF445" s="126"/>
      <c r="AG445" s="126"/>
      <c r="AH445" s="126"/>
      <c r="AI445" s="126"/>
      <c r="AJ445" s="126"/>
      <c r="AK445" s="126"/>
      <c r="AL445" s="126"/>
      <c r="AM445" s="126"/>
    </row>
    <row r="446" spans="1:39" s="172" customFormat="1">
      <c r="A446" s="126"/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  <c r="AF446" s="126"/>
      <c r="AG446" s="126"/>
      <c r="AH446" s="126"/>
      <c r="AI446" s="126"/>
      <c r="AJ446" s="126"/>
      <c r="AK446" s="126"/>
      <c r="AL446" s="126"/>
      <c r="AM446" s="126"/>
    </row>
    <row r="447" spans="1:39" s="172" customFormat="1">
      <c r="A447" s="126"/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  <c r="AF447" s="126"/>
      <c r="AG447" s="126"/>
      <c r="AH447" s="126"/>
      <c r="AI447" s="126"/>
      <c r="AJ447" s="126"/>
      <c r="AK447" s="126"/>
      <c r="AL447" s="126"/>
      <c r="AM447" s="126"/>
    </row>
    <row r="448" spans="1:39" s="172" customFormat="1">
      <c r="A448" s="126"/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  <c r="AF448" s="126"/>
      <c r="AG448" s="126"/>
      <c r="AH448" s="126"/>
      <c r="AI448" s="126"/>
      <c r="AJ448" s="126"/>
      <c r="AK448" s="126"/>
      <c r="AL448" s="126"/>
      <c r="AM448" s="126"/>
    </row>
    <row r="449" spans="1:39" s="172" customFormat="1">
      <c r="A449" s="126"/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  <c r="AF449" s="126"/>
      <c r="AG449" s="126"/>
      <c r="AH449" s="126"/>
      <c r="AI449" s="126"/>
      <c r="AJ449" s="126"/>
      <c r="AK449" s="126"/>
      <c r="AL449" s="126"/>
      <c r="AM449" s="126"/>
    </row>
    <row r="450" spans="1:39" s="172" customFormat="1">
      <c r="A450" s="126"/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  <c r="AF450" s="126"/>
      <c r="AG450" s="126"/>
      <c r="AH450" s="126"/>
      <c r="AI450" s="126"/>
      <c r="AJ450" s="126"/>
      <c r="AK450" s="126"/>
      <c r="AL450" s="126"/>
      <c r="AM450" s="126"/>
    </row>
    <row r="451" spans="1:39" s="172" customFormat="1">
      <c r="A451" s="126"/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  <c r="AF451" s="126"/>
      <c r="AG451" s="126"/>
      <c r="AH451" s="126"/>
      <c r="AI451" s="126"/>
      <c r="AJ451" s="126"/>
      <c r="AK451" s="126"/>
      <c r="AL451" s="126"/>
      <c r="AM451" s="126"/>
    </row>
    <row r="452" spans="1:39" s="172" customFormat="1">
      <c r="A452" s="126"/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  <c r="AF452" s="126"/>
      <c r="AG452" s="126"/>
      <c r="AH452" s="126"/>
      <c r="AI452" s="126"/>
      <c r="AJ452" s="126"/>
      <c r="AK452" s="126"/>
      <c r="AL452" s="126"/>
      <c r="AM452" s="126"/>
    </row>
    <row r="453" spans="1:39" s="172" customFormat="1">
      <c r="A453" s="126"/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  <c r="AF453" s="126"/>
      <c r="AG453" s="126"/>
      <c r="AH453" s="126"/>
      <c r="AI453" s="126"/>
      <c r="AJ453" s="126"/>
      <c r="AK453" s="126"/>
      <c r="AL453" s="126"/>
      <c r="AM453" s="126"/>
    </row>
    <row r="454" spans="1:39" s="172" customFormat="1">
      <c r="A454" s="126"/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  <c r="AF454" s="126"/>
      <c r="AG454" s="126"/>
      <c r="AH454" s="126"/>
      <c r="AI454" s="126"/>
      <c r="AJ454" s="126"/>
      <c r="AK454" s="126"/>
      <c r="AL454" s="126"/>
      <c r="AM454" s="126"/>
    </row>
    <row r="455" spans="1:39" s="172" customFormat="1">
      <c r="A455" s="126"/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  <c r="AF455" s="126"/>
      <c r="AG455" s="126"/>
      <c r="AH455" s="126"/>
      <c r="AI455" s="126"/>
      <c r="AJ455" s="126"/>
      <c r="AK455" s="126"/>
      <c r="AL455" s="126"/>
      <c r="AM455" s="126"/>
    </row>
    <row r="456" spans="1:39" s="172" customFormat="1">
      <c r="A456" s="126"/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  <c r="AF456" s="126"/>
      <c r="AG456" s="126"/>
      <c r="AH456" s="126"/>
      <c r="AI456" s="126"/>
      <c r="AJ456" s="126"/>
      <c r="AK456" s="126"/>
      <c r="AL456" s="126"/>
      <c r="AM456" s="126"/>
    </row>
    <row r="457" spans="1:39" s="172" customFormat="1">
      <c r="A457" s="126"/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  <c r="AF457" s="126"/>
      <c r="AG457" s="126"/>
      <c r="AH457" s="126"/>
      <c r="AI457" s="126"/>
      <c r="AJ457" s="126"/>
      <c r="AK457" s="126"/>
      <c r="AL457" s="126"/>
      <c r="AM457" s="126"/>
    </row>
    <row r="458" spans="1:39" s="172" customFormat="1">
      <c r="A458" s="126"/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  <c r="AF458" s="126"/>
      <c r="AG458" s="126"/>
      <c r="AH458" s="126"/>
      <c r="AI458" s="126"/>
      <c r="AJ458" s="126"/>
      <c r="AK458" s="126"/>
      <c r="AL458" s="126"/>
      <c r="AM458" s="126"/>
    </row>
    <row r="459" spans="1:39" s="172" customFormat="1">
      <c r="A459" s="126"/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  <c r="AF459" s="126"/>
      <c r="AG459" s="126"/>
      <c r="AH459" s="126"/>
      <c r="AI459" s="126"/>
      <c r="AJ459" s="126"/>
      <c r="AK459" s="126"/>
      <c r="AL459" s="126"/>
      <c r="AM459" s="126"/>
    </row>
    <row r="460" spans="1:39" s="172" customFormat="1">
      <c r="A460" s="126"/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  <c r="AF460" s="126"/>
      <c r="AG460" s="126"/>
      <c r="AH460" s="126"/>
      <c r="AI460" s="126"/>
      <c r="AJ460" s="126"/>
      <c r="AK460" s="126"/>
      <c r="AL460" s="126"/>
      <c r="AM460" s="126"/>
    </row>
    <row r="461" spans="1:39" s="172" customFormat="1">
      <c r="A461" s="126"/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  <c r="AF461" s="126"/>
      <c r="AG461" s="126"/>
      <c r="AH461" s="126"/>
      <c r="AI461" s="126"/>
      <c r="AJ461" s="126"/>
      <c r="AK461" s="126"/>
      <c r="AL461" s="126"/>
      <c r="AM461" s="126"/>
    </row>
    <row r="462" spans="1:39" s="172" customFormat="1">
      <c r="A462" s="126"/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  <c r="AF462" s="126"/>
      <c r="AG462" s="126"/>
      <c r="AH462" s="126"/>
      <c r="AI462" s="126"/>
      <c r="AJ462" s="126"/>
      <c r="AK462" s="126"/>
      <c r="AL462" s="126"/>
      <c r="AM462" s="126"/>
    </row>
    <row r="463" spans="1:39" s="172" customFormat="1">
      <c r="A463" s="126"/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  <c r="AF463" s="126"/>
      <c r="AG463" s="126"/>
      <c r="AH463" s="126"/>
      <c r="AI463" s="126"/>
      <c r="AJ463" s="126"/>
      <c r="AK463" s="126"/>
      <c r="AL463" s="126"/>
      <c r="AM463" s="126"/>
    </row>
    <row r="464" spans="1:39" s="172" customFormat="1">
      <c r="A464" s="126"/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  <c r="AF464" s="126"/>
      <c r="AG464" s="126"/>
      <c r="AH464" s="126"/>
      <c r="AI464" s="126"/>
      <c r="AJ464" s="126"/>
      <c r="AK464" s="126"/>
      <c r="AL464" s="126"/>
      <c r="AM464" s="126"/>
    </row>
    <row r="465" spans="1:39" s="172" customFormat="1">
      <c r="A465" s="126"/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  <c r="AF465" s="126"/>
      <c r="AG465" s="126"/>
      <c r="AH465" s="126"/>
      <c r="AI465" s="126"/>
      <c r="AJ465" s="126"/>
      <c r="AK465" s="126"/>
      <c r="AL465" s="126"/>
      <c r="AM465" s="126"/>
    </row>
    <row r="466" spans="1:39" s="172" customFormat="1">
      <c r="A466" s="126"/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  <c r="AF466" s="126"/>
      <c r="AG466" s="126"/>
      <c r="AH466" s="126"/>
      <c r="AI466" s="126"/>
      <c r="AJ466" s="126"/>
      <c r="AK466" s="126"/>
      <c r="AL466" s="126"/>
      <c r="AM466" s="126"/>
    </row>
    <row r="467" spans="1:39" s="172" customFormat="1">
      <c r="A467" s="126"/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  <c r="AF467" s="126"/>
      <c r="AG467" s="126"/>
      <c r="AH467" s="126"/>
      <c r="AI467" s="126"/>
      <c r="AJ467" s="126"/>
      <c r="AK467" s="126"/>
      <c r="AL467" s="126"/>
      <c r="AM467" s="126"/>
    </row>
    <row r="468" spans="1:39" s="172" customFormat="1">
      <c r="A468" s="126"/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  <c r="AF468" s="126"/>
      <c r="AG468" s="126"/>
      <c r="AH468" s="126"/>
      <c r="AI468" s="126"/>
      <c r="AJ468" s="126"/>
      <c r="AK468" s="126"/>
      <c r="AL468" s="126"/>
      <c r="AM468" s="126"/>
    </row>
    <row r="469" spans="1:39" s="172" customFormat="1">
      <c r="A469" s="126"/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  <c r="AF469" s="126"/>
      <c r="AG469" s="126"/>
      <c r="AH469" s="126"/>
      <c r="AI469" s="126"/>
      <c r="AJ469" s="126"/>
      <c r="AK469" s="126"/>
      <c r="AL469" s="126"/>
      <c r="AM469" s="126"/>
    </row>
    <row r="470" spans="1:39" s="172" customFormat="1">
      <c r="A470" s="126"/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  <c r="AF470" s="126"/>
      <c r="AG470" s="126"/>
      <c r="AH470" s="126"/>
      <c r="AI470" s="126"/>
      <c r="AJ470" s="126"/>
      <c r="AK470" s="126"/>
      <c r="AL470" s="126"/>
      <c r="AM470" s="126"/>
    </row>
    <row r="471" spans="1:39" s="172" customFormat="1">
      <c r="A471" s="126"/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  <c r="AF471" s="126"/>
      <c r="AG471" s="126"/>
      <c r="AH471" s="126"/>
      <c r="AI471" s="126"/>
      <c r="AJ471" s="126"/>
      <c r="AK471" s="126"/>
      <c r="AL471" s="126"/>
      <c r="AM471" s="126"/>
    </row>
    <row r="472" spans="1:39" s="172" customFormat="1">
      <c r="A472" s="126"/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  <c r="AF472" s="126"/>
      <c r="AG472" s="126"/>
      <c r="AH472" s="126"/>
      <c r="AI472" s="126"/>
      <c r="AJ472" s="126"/>
      <c r="AK472" s="126"/>
      <c r="AL472" s="126"/>
      <c r="AM472" s="126"/>
    </row>
    <row r="473" spans="1:39" s="172" customFormat="1">
      <c r="A473" s="126"/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  <c r="AF473" s="126"/>
      <c r="AG473" s="126"/>
      <c r="AH473" s="126"/>
      <c r="AI473" s="126"/>
      <c r="AJ473" s="126"/>
      <c r="AK473" s="126"/>
      <c r="AL473" s="126"/>
      <c r="AM473" s="126"/>
    </row>
    <row r="474" spans="1:39" s="172" customFormat="1">
      <c r="A474" s="126"/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  <c r="AF474" s="126"/>
      <c r="AG474" s="126"/>
      <c r="AH474" s="126"/>
      <c r="AI474" s="126"/>
      <c r="AJ474" s="126"/>
      <c r="AK474" s="126"/>
      <c r="AL474" s="126"/>
      <c r="AM474" s="126"/>
    </row>
    <row r="475" spans="1:39" s="172" customFormat="1">
      <c r="A475" s="126"/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  <c r="AF475" s="126"/>
      <c r="AG475" s="126"/>
      <c r="AH475" s="126"/>
      <c r="AI475" s="126"/>
      <c r="AJ475" s="126"/>
      <c r="AK475" s="126"/>
      <c r="AL475" s="126"/>
      <c r="AM475" s="126"/>
    </row>
    <row r="476" spans="1:39" s="172" customFormat="1">
      <c r="A476" s="126"/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  <c r="AF476" s="126"/>
      <c r="AG476" s="126"/>
      <c r="AH476" s="126"/>
      <c r="AI476" s="126"/>
      <c r="AJ476" s="126"/>
      <c r="AK476" s="126"/>
      <c r="AL476" s="126"/>
      <c r="AM476" s="126"/>
    </row>
    <row r="477" spans="1:39" s="172" customFormat="1">
      <c r="A477" s="126"/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  <c r="AF477" s="126"/>
      <c r="AG477" s="126"/>
      <c r="AH477" s="126"/>
      <c r="AI477" s="126"/>
      <c r="AJ477" s="126"/>
      <c r="AK477" s="126"/>
      <c r="AL477" s="126"/>
      <c r="AM477" s="126"/>
    </row>
    <row r="478" spans="1:39" s="172" customFormat="1">
      <c r="A478" s="126"/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  <c r="AF478" s="126"/>
      <c r="AG478" s="126"/>
      <c r="AH478" s="126"/>
      <c r="AI478" s="126"/>
      <c r="AJ478" s="126"/>
      <c r="AK478" s="126"/>
      <c r="AL478" s="126"/>
      <c r="AM478" s="126"/>
    </row>
    <row r="479" spans="1:39" s="172" customFormat="1">
      <c r="A479" s="126"/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  <c r="AF479" s="126"/>
      <c r="AG479" s="126"/>
      <c r="AH479" s="126"/>
      <c r="AI479" s="126"/>
      <c r="AJ479" s="126"/>
      <c r="AK479" s="126"/>
      <c r="AL479" s="126"/>
      <c r="AM479" s="126"/>
    </row>
    <row r="480" spans="1:39" s="172" customFormat="1">
      <c r="A480" s="126"/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  <c r="AF480" s="126"/>
      <c r="AG480" s="126"/>
      <c r="AH480" s="126"/>
      <c r="AI480" s="126"/>
      <c r="AJ480" s="126"/>
      <c r="AK480" s="126"/>
      <c r="AL480" s="126"/>
      <c r="AM480" s="126"/>
    </row>
    <row r="481" spans="1:39" s="172" customFormat="1">
      <c r="A481" s="126"/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  <c r="AF481" s="126"/>
      <c r="AG481" s="126"/>
      <c r="AH481" s="126"/>
      <c r="AI481" s="126"/>
      <c r="AJ481" s="126"/>
      <c r="AK481" s="126"/>
      <c r="AL481" s="126"/>
      <c r="AM481" s="126"/>
    </row>
    <row r="482" spans="1:39" s="172" customFormat="1">
      <c r="A482" s="126"/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  <c r="AF482" s="126"/>
      <c r="AG482" s="126"/>
      <c r="AH482" s="126"/>
      <c r="AI482" s="126"/>
      <c r="AJ482" s="126"/>
      <c r="AK482" s="126"/>
      <c r="AL482" s="126"/>
      <c r="AM482" s="126"/>
    </row>
    <row r="483" spans="1:39" s="172" customFormat="1">
      <c r="A483" s="126"/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  <c r="AF483" s="126"/>
      <c r="AG483" s="126"/>
      <c r="AH483" s="126"/>
      <c r="AI483" s="126"/>
      <c r="AJ483" s="126"/>
      <c r="AK483" s="126"/>
      <c r="AL483" s="126"/>
      <c r="AM483" s="126"/>
    </row>
    <row r="484" spans="1:39" s="172" customFormat="1">
      <c r="A484" s="126"/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  <c r="AF484" s="126"/>
      <c r="AG484" s="126"/>
      <c r="AH484" s="126"/>
      <c r="AI484" s="126"/>
      <c r="AJ484" s="126"/>
      <c r="AK484" s="126"/>
      <c r="AL484" s="126"/>
      <c r="AM484" s="126"/>
    </row>
    <row r="485" spans="1:39" s="172" customFormat="1">
      <c r="A485" s="126"/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  <c r="AF485" s="126"/>
      <c r="AG485" s="126"/>
      <c r="AH485" s="126"/>
      <c r="AI485" s="126"/>
      <c r="AJ485" s="126"/>
      <c r="AK485" s="126"/>
      <c r="AL485" s="126"/>
      <c r="AM485" s="126"/>
    </row>
    <row r="486" spans="1:39" s="172" customFormat="1">
      <c r="A486" s="126"/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  <c r="AF486" s="126"/>
      <c r="AG486" s="126"/>
      <c r="AH486" s="126"/>
      <c r="AI486" s="126"/>
      <c r="AJ486" s="126"/>
      <c r="AK486" s="126"/>
      <c r="AL486" s="126"/>
      <c r="AM486" s="126"/>
    </row>
    <row r="487" spans="1:39" s="172" customFormat="1">
      <c r="A487" s="126"/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  <c r="AF487" s="126"/>
      <c r="AG487" s="126"/>
      <c r="AH487" s="126"/>
      <c r="AI487" s="126"/>
      <c r="AJ487" s="126"/>
      <c r="AK487" s="126"/>
      <c r="AL487" s="126"/>
      <c r="AM487" s="126"/>
    </row>
    <row r="488" spans="1:39" s="172" customFormat="1">
      <c r="A488" s="126"/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  <c r="AF488" s="126"/>
      <c r="AG488" s="126"/>
      <c r="AH488" s="126"/>
      <c r="AI488" s="126"/>
      <c r="AJ488" s="126"/>
      <c r="AK488" s="126"/>
      <c r="AL488" s="126"/>
      <c r="AM488" s="126"/>
    </row>
    <row r="489" spans="1:39" s="172" customFormat="1">
      <c r="A489" s="126"/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  <c r="AF489" s="126"/>
      <c r="AG489" s="126"/>
      <c r="AH489" s="126"/>
      <c r="AI489" s="126"/>
      <c r="AJ489" s="126"/>
      <c r="AK489" s="126"/>
      <c r="AL489" s="126"/>
      <c r="AM489" s="126"/>
    </row>
    <row r="490" spans="1:39" s="172" customFormat="1">
      <c r="A490" s="126"/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  <c r="AF490" s="126"/>
      <c r="AG490" s="126"/>
      <c r="AH490" s="126"/>
      <c r="AI490" s="126"/>
      <c r="AJ490" s="126"/>
      <c r="AK490" s="126"/>
      <c r="AL490" s="126"/>
      <c r="AM490" s="126"/>
    </row>
    <row r="491" spans="1:39" s="172" customFormat="1">
      <c r="A491" s="126"/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  <c r="AF491" s="126"/>
      <c r="AG491" s="126"/>
      <c r="AH491" s="126"/>
      <c r="AI491" s="126"/>
      <c r="AJ491" s="126"/>
      <c r="AK491" s="126"/>
      <c r="AL491" s="126"/>
      <c r="AM491" s="126"/>
    </row>
    <row r="492" spans="1:39" s="172" customFormat="1">
      <c r="A492" s="126"/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  <c r="AF492" s="126"/>
      <c r="AG492" s="126"/>
      <c r="AH492" s="126"/>
      <c r="AI492" s="126"/>
      <c r="AJ492" s="126"/>
      <c r="AK492" s="126"/>
      <c r="AL492" s="126"/>
      <c r="AM492" s="126"/>
    </row>
    <row r="493" spans="1:39" s="172" customFormat="1">
      <c r="A493" s="126"/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  <c r="AF493" s="126"/>
      <c r="AG493" s="126"/>
      <c r="AH493" s="126"/>
      <c r="AI493" s="126"/>
      <c r="AJ493" s="126"/>
      <c r="AK493" s="126"/>
      <c r="AL493" s="126"/>
      <c r="AM493" s="126"/>
    </row>
    <row r="494" spans="1:39" s="172" customFormat="1">
      <c r="A494" s="126"/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  <c r="AF494" s="126"/>
      <c r="AG494" s="126"/>
      <c r="AH494" s="126"/>
      <c r="AI494" s="126"/>
      <c r="AJ494" s="126"/>
      <c r="AK494" s="126"/>
      <c r="AL494" s="126"/>
      <c r="AM494" s="126"/>
    </row>
    <row r="495" spans="1:39" s="172" customFormat="1">
      <c r="A495" s="126"/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  <c r="AF495" s="126"/>
      <c r="AG495" s="126"/>
      <c r="AH495" s="126"/>
      <c r="AI495" s="126"/>
      <c r="AJ495" s="126"/>
      <c r="AK495" s="126"/>
      <c r="AL495" s="126"/>
      <c r="AM495" s="126"/>
    </row>
    <row r="496" spans="1:39" s="172" customFormat="1">
      <c r="A496" s="126"/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  <c r="AF496" s="126"/>
      <c r="AG496" s="126"/>
      <c r="AH496" s="126"/>
      <c r="AI496" s="126"/>
      <c r="AJ496" s="126"/>
      <c r="AK496" s="126"/>
      <c r="AL496" s="126"/>
      <c r="AM496" s="126"/>
    </row>
    <row r="497" spans="1:39" s="172" customFormat="1">
      <c r="A497" s="126"/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  <c r="AF497" s="126"/>
      <c r="AG497" s="126"/>
      <c r="AH497" s="126"/>
      <c r="AI497" s="126"/>
      <c r="AJ497" s="126"/>
      <c r="AK497" s="126"/>
      <c r="AL497" s="126"/>
      <c r="AM497" s="126"/>
    </row>
    <row r="498" spans="1:39" s="172" customFormat="1">
      <c r="A498" s="126"/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  <c r="AF498" s="126"/>
      <c r="AG498" s="126"/>
      <c r="AH498" s="126"/>
      <c r="AI498" s="126"/>
      <c r="AJ498" s="126"/>
      <c r="AK498" s="126"/>
      <c r="AL498" s="126"/>
      <c r="AM498" s="126"/>
    </row>
    <row r="499" spans="1:39" s="172" customFormat="1">
      <c r="A499" s="126"/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  <c r="AF499" s="126"/>
      <c r="AG499" s="126"/>
      <c r="AH499" s="126"/>
      <c r="AI499" s="126"/>
      <c r="AJ499" s="126"/>
      <c r="AK499" s="126"/>
      <c r="AL499" s="126"/>
      <c r="AM499" s="126"/>
    </row>
    <row r="500" spans="1:39" s="172" customFormat="1">
      <c r="A500" s="126"/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  <c r="AF500" s="126"/>
      <c r="AG500" s="126"/>
      <c r="AH500" s="126"/>
      <c r="AI500" s="126"/>
      <c r="AJ500" s="126"/>
      <c r="AK500" s="126"/>
      <c r="AL500" s="126"/>
      <c r="AM500" s="126"/>
    </row>
    <row r="501" spans="1:39" s="172" customFormat="1">
      <c r="A501" s="126"/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  <c r="AF501" s="126"/>
      <c r="AG501" s="126"/>
      <c r="AH501" s="126"/>
      <c r="AI501" s="126"/>
      <c r="AJ501" s="126"/>
      <c r="AK501" s="126"/>
      <c r="AL501" s="126"/>
      <c r="AM501" s="126"/>
    </row>
    <row r="502" spans="1:39" s="172" customFormat="1">
      <c r="A502" s="126"/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  <c r="AF502" s="126"/>
      <c r="AG502" s="126"/>
      <c r="AH502" s="126"/>
      <c r="AI502" s="126"/>
      <c r="AJ502" s="126"/>
      <c r="AK502" s="126"/>
      <c r="AL502" s="126"/>
      <c r="AM502" s="126"/>
    </row>
    <row r="503" spans="1:39" s="172" customFormat="1">
      <c r="A503" s="126"/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  <c r="AF503" s="126"/>
      <c r="AG503" s="126"/>
      <c r="AH503" s="126"/>
      <c r="AI503" s="126"/>
      <c r="AJ503" s="126"/>
      <c r="AK503" s="126"/>
      <c r="AL503" s="126"/>
      <c r="AM503" s="126"/>
    </row>
    <row r="504" spans="1:39" s="172" customFormat="1">
      <c r="A504" s="126"/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  <c r="AF504" s="126"/>
      <c r="AG504" s="126"/>
      <c r="AH504" s="126"/>
      <c r="AI504" s="126"/>
      <c r="AJ504" s="126"/>
      <c r="AK504" s="126"/>
      <c r="AL504" s="126"/>
      <c r="AM504" s="126"/>
    </row>
    <row r="505" spans="1:39" s="172" customFormat="1">
      <c r="A505" s="126"/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  <c r="AF505" s="126"/>
      <c r="AG505" s="126"/>
      <c r="AH505" s="126"/>
      <c r="AI505" s="126"/>
      <c r="AJ505" s="126"/>
      <c r="AK505" s="126"/>
      <c r="AL505" s="126"/>
      <c r="AM505" s="126"/>
    </row>
    <row r="506" spans="1:39" s="172" customFormat="1">
      <c r="A506" s="126"/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  <c r="AF506" s="126"/>
      <c r="AG506" s="126"/>
      <c r="AH506" s="126"/>
      <c r="AI506" s="126"/>
      <c r="AJ506" s="126"/>
      <c r="AK506" s="126"/>
      <c r="AL506" s="126"/>
      <c r="AM506" s="126"/>
    </row>
    <row r="507" spans="1:39" s="172" customFormat="1">
      <c r="A507" s="126"/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  <c r="AF507" s="126"/>
      <c r="AG507" s="126"/>
      <c r="AH507" s="126"/>
      <c r="AI507" s="126"/>
      <c r="AJ507" s="126"/>
      <c r="AK507" s="126"/>
      <c r="AL507" s="126"/>
      <c r="AM507" s="126"/>
    </row>
    <row r="508" spans="1:39" s="172" customFormat="1">
      <c r="A508" s="126"/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  <c r="AF508" s="126"/>
      <c r="AG508" s="126"/>
      <c r="AH508" s="126"/>
      <c r="AI508" s="126"/>
      <c r="AJ508" s="126"/>
      <c r="AK508" s="126"/>
      <c r="AL508" s="126"/>
      <c r="AM508" s="126"/>
    </row>
    <row r="509" spans="1:39" s="172" customFormat="1">
      <c r="A509" s="126"/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  <c r="AF509" s="126"/>
      <c r="AG509" s="126"/>
      <c r="AH509" s="126"/>
      <c r="AI509" s="126"/>
      <c r="AJ509" s="126"/>
      <c r="AK509" s="126"/>
      <c r="AL509" s="126"/>
      <c r="AM509" s="126"/>
    </row>
    <row r="510" spans="1:39" s="172" customFormat="1">
      <c r="A510" s="126"/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  <c r="AF510" s="126"/>
      <c r="AG510" s="126"/>
      <c r="AH510" s="126"/>
      <c r="AI510" s="126"/>
      <c r="AJ510" s="126"/>
      <c r="AK510" s="126"/>
      <c r="AL510" s="126"/>
      <c r="AM510" s="126"/>
    </row>
    <row r="511" spans="1:39" s="172" customFormat="1">
      <c r="A511" s="126"/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  <c r="AF511" s="126"/>
      <c r="AG511" s="126"/>
      <c r="AH511" s="126"/>
      <c r="AI511" s="126"/>
      <c r="AJ511" s="126"/>
      <c r="AK511" s="126"/>
      <c r="AL511" s="126"/>
      <c r="AM511" s="126"/>
    </row>
    <row r="512" spans="1:39" s="172" customFormat="1">
      <c r="A512" s="126"/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  <c r="AF512" s="126"/>
      <c r="AG512" s="126"/>
      <c r="AH512" s="126"/>
      <c r="AI512" s="126"/>
      <c r="AJ512" s="126"/>
      <c r="AK512" s="126"/>
      <c r="AL512" s="126"/>
      <c r="AM512" s="126"/>
    </row>
    <row r="513" spans="1:39" s="172" customFormat="1">
      <c r="A513" s="126"/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  <c r="AF513" s="126"/>
      <c r="AG513" s="126"/>
      <c r="AH513" s="126"/>
      <c r="AI513" s="126"/>
      <c r="AJ513" s="126"/>
      <c r="AK513" s="126"/>
      <c r="AL513" s="126"/>
      <c r="AM513" s="126"/>
    </row>
    <row r="514" spans="1:39" s="172" customFormat="1">
      <c r="A514" s="126"/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  <c r="AF514" s="126"/>
      <c r="AG514" s="126"/>
      <c r="AH514" s="126"/>
      <c r="AI514" s="126"/>
      <c r="AJ514" s="126"/>
      <c r="AK514" s="126"/>
      <c r="AL514" s="126"/>
      <c r="AM514" s="126"/>
    </row>
    <row r="515" spans="1:39" s="172" customFormat="1">
      <c r="A515" s="126"/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  <c r="AF515" s="126"/>
      <c r="AG515" s="126"/>
      <c r="AH515" s="126"/>
      <c r="AI515" s="126"/>
      <c r="AJ515" s="126"/>
      <c r="AK515" s="126"/>
      <c r="AL515" s="126"/>
      <c r="AM515" s="126"/>
    </row>
    <row r="516" spans="1:39" s="172" customFormat="1">
      <c r="A516" s="126"/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  <c r="AF516" s="126"/>
      <c r="AG516" s="126"/>
      <c r="AH516" s="126"/>
      <c r="AI516" s="126"/>
      <c r="AJ516" s="126"/>
      <c r="AK516" s="126"/>
      <c r="AL516" s="126"/>
      <c r="AM516" s="126"/>
    </row>
    <row r="517" spans="1:39" s="172" customFormat="1">
      <c r="A517" s="126"/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  <c r="AF517" s="126"/>
      <c r="AG517" s="126"/>
      <c r="AH517" s="126"/>
      <c r="AI517" s="126"/>
      <c r="AJ517" s="126"/>
      <c r="AK517" s="126"/>
      <c r="AL517" s="126"/>
      <c r="AM517" s="126"/>
    </row>
    <row r="518" spans="1:39" s="172" customFormat="1">
      <c r="A518" s="126"/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  <c r="AF518" s="126"/>
      <c r="AG518" s="126"/>
      <c r="AH518" s="126"/>
      <c r="AI518" s="126"/>
      <c r="AJ518" s="126"/>
      <c r="AK518" s="126"/>
      <c r="AL518" s="126"/>
      <c r="AM518" s="126"/>
    </row>
    <row r="519" spans="1:39" s="172" customFormat="1">
      <c r="A519" s="126"/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  <c r="AF519" s="126"/>
      <c r="AG519" s="126"/>
      <c r="AH519" s="126"/>
      <c r="AI519" s="126"/>
      <c r="AJ519" s="126"/>
      <c r="AK519" s="126"/>
      <c r="AL519" s="126"/>
      <c r="AM519" s="126"/>
    </row>
    <row r="520" spans="1:39" s="172" customFormat="1">
      <c r="A520" s="126"/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  <c r="AF520" s="126"/>
      <c r="AG520" s="126"/>
      <c r="AH520" s="126"/>
      <c r="AI520" s="126"/>
      <c r="AJ520" s="126"/>
      <c r="AK520" s="126"/>
      <c r="AL520" s="126"/>
      <c r="AM520" s="126"/>
    </row>
    <row r="521" spans="1:39" s="172" customFormat="1">
      <c r="A521" s="126"/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  <c r="AF521" s="126"/>
      <c r="AG521" s="126"/>
      <c r="AH521" s="126"/>
      <c r="AI521" s="126"/>
      <c r="AJ521" s="126"/>
      <c r="AK521" s="126"/>
      <c r="AL521" s="126"/>
      <c r="AM521" s="126"/>
    </row>
    <row r="522" spans="1:39" s="172" customFormat="1">
      <c r="A522" s="126"/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  <c r="AF522" s="126"/>
      <c r="AG522" s="126"/>
      <c r="AH522" s="126"/>
      <c r="AI522" s="126"/>
      <c r="AJ522" s="126"/>
      <c r="AK522" s="126"/>
      <c r="AL522" s="126"/>
      <c r="AM522" s="126"/>
    </row>
    <row r="523" spans="1:39" s="172" customFormat="1">
      <c r="A523" s="126"/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  <c r="AF523" s="126"/>
      <c r="AG523" s="126"/>
      <c r="AH523" s="126"/>
      <c r="AI523" s="126"/>
      <c r="AJ523" s="126"/>
      <c r="AK523" s="126"/>
      <c r="AL523" s="126"/>
      <c r="AM523" s="126"/>
    </row>
    <row r="524" spans="1:39" s="172" customFormat="1">
      <c r="A524" s="126"/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  <c r="AF524" s="126"/>
      <c r="AG524" s="126"/>
      <c r="AH524" s="126"/>
      <c r="AI524" s="126"/>
      <c r="AJ524" s="126"/>
      <c r="AK524" s="126"/>
      <c r="AL524" s="126"/>
      <c r="AM524" s="126"/>
    </row>
    <row r="525" spans="1:39" s="172" customFormat="1">
      <c r="A525" s="126"/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  <c r="AF525" s="126"/>
      <c r="AG525" s="126"/>
      <c r="AH525" s="126"/>
      <c r="AI525" s="126"/>
      <c r="AJ525" s="126"/>
      <c r="AK525" s="126"/>
      <c r="AL525" s="126"/>
      <c r="AM525" s="126"/>
    </row>
    <row r="526" spans="1:39" s="172" customFormat="1">
      <c r="A526" s="126"/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  <c r="AF526" s="126"/>
      <c r="AG526" s="126"/>
      <c r="AH526" s="126"/>
      <c r="AI526" s="126"/>
      <c r="AJ526" s="126"/>
      <c r="AK526" s="126"/>
      <c r="AL526" s="126"/>
      <c r="AM526" s="126"/>
    </row>
    <row r="527" spans="1:39" s="172" customFormat="1">
      <c r="A527" s="126"/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  <c r="AF527" s="126"/>
      <c r="AG527" s="126"/>
      <c r="AH527" s="126"/>
      <c r="AI527" s="126"/>
      <c r="AJ527" s="126"/>
      <c r="AK527" s="126"/>
      <c r="AL527" s="126"/>
      <c r="AM527" s="126"/>
    </row>
    <row r="528" spans="1:39" s="172" customFormat="1">
      <c r="A528" s="126"/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  <c r="AF528" s="126"/>
      <c r="AG528" s="126"/>
      <c r="AH528" s="126"/>
      <c r="AI528" s="126"/>
      <c r="AJ528" s="126"/>
      <c r="AK528" s="126"/>
      <c r="AL528" s="126"/>
      <c r="AM528" s="126"/>
    </row>
    <row r="529" spans="1:39" s="172" customFormat="1">
      <c r="A529" s="126"/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  <c r="AF529" s="126"/>
      <c r="AG529" s="126"/>
      <c r="AH529" s="126"/>
      <c r="AI529" s="126"/>
      <c r="AJ529" s="126"/>
      <c r="AK529" s="126"/>
      <c r="AL529" s="126"/>
      <c r="AM529" s="126"/>
    </row>
    <row r="530" spans="1:39" s="172" customFormat="1">
      <c r="A530" s="126"/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  <c r="AF530" s="126"/>
      <c r="AG530" s="126"/>
      <c r="AH530" s="126"/>
      <c r="AI530" s="126"/>
      <c r="AJ530" s="126"/>
      <c r="AK530" s="126"/>
      <c r="AL530" s="126"/>
      <c r="AM530" s="126"/>
    </row>
    <row r="531" spans="1:39" s="172" customFormat="1">
      <c r="A531" s="126"/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  <c r="AF531" s="126"/>
      <c r="AG531" s="126"/>
      <c r="AH531" s="126"/>
      <c r="AI531" s="126"/>
      <c r="AJ531" s="126"/>
      <c r="AK531" s="126"/>
      <c r="AL531" s="126"/>
      <c r="AM531" s="126"/>
    </row>
    <row r="532" spans="1:39" s="172" customFormat="1">
      <c r="A532" s="126"/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  <c r="AF532" s="126"/>
      <c r="AG532" s="126"/>
      <c r="AH532" s="126"/>
      <c r="AI532" s="126"/>
      <c r="AJ532" s="126"/>
      <c r="AK532" s="126"/>
      <c r="AL532" s="126"/>
      <c r="AM532" s="126"/>
    </row>
    <row r="533" spans="1:39" s="172" customFormat="1">
      <c r="A533" s="126"/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  <c r="AF533" s="126"/>
      <c r="AG533" s="126"/>
      <c r="AH533" s="126"/>
      <c r="AI533" s="126"/>
      <c r="AJ533" s="126"/>
      <c r="AK533" s="126"/>
      <c r="AL533" s="126"/>
      <c r="AM533" s="126"/>
    </row>
    <row r="534" spans="1:39" s="172" customFormat="1">
      <c r="A534" s="126"/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  <c r="AF534" s="126"/>
      <c r="AG534" s="126"/>
      <c r="AH534" s="126"/>
      <c r="AI534" s="126"/>
      <c r="AJ534" s="126"/>
      <c r="AK534" s="126"/>
      <c r="AL534" s="126"/>
      <c r="AM534" s="126"/>
    </row>
    <row r="535" spans="1:39" s="172" customFormat="1">
      <c r="A535" s="126"/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  <c r="AF535" s="126"/>
      <c r="AG535" s="126"/>
      <c r="AH535" s="126"/>
      <c r="AI535" s="126"/>
      <c r="AJ535" s="126"/>
      <c r="AK535" s="126"/>
      <c r="AL535" s="126"/>
      <c r="AM535" s="126"/>
    </row>
    <row r="536" spans="1:39" s="172" customFormat="1">
      <c r="A536" s="126"/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  <c r="AF536" s="126"/>
      <c r="AG536" s="126"/>
      <c r="AH536" s="126"/>
      <c r="AI536" s="126"/>
      <c r="AJ536" s="126"/>
      <c r="AK536" s="126"/>
      <c r="AL536" s="126"/>
      <c r="AM536" s="126"/>
    </row>
    <row r="537" spans="1:39" s="172" customFormat="1">
      <c r="A537" s="126"/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  <c r="AF537" s="126"/>
      <c r="AG537" s="126"/>
      <c r="AH537" s="126"/>
      <c r="AI537" s="126"/>
      <c r="AJ537" s="126"/>
      <c r="AK537" s="126"/>
      <c r="AL537" s="126"/>
      <c r="AM537" s="126"/>
    </row>
    <row r="538" spans="1:39" s="172" customFormat="1">
      <c r="A538" s="126"/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  <c r="AF538" s="126"/>
      <c r="AG538" s="126"/>
      <c r="AH538" s="126"/>
      <c r="AI538" s="126"/>
      <c r="AJ538" s="126"/>
      <c r="AK538" s="126"/>
      <c r="AL538" s="126"/>
      <c r="AM538" s="126"/>
    </row>
    <row r="539" spans="1:39" s="172" customFormat="1">
      <c r="A539" s="126"/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  <c r="AF539" s="126"/>
      <c r="AG539" s="126"/>
      <c r="AH539" s="126"/>
      <c r="AI539" s="126"/>
      <c r="AJ539" s="126"/>
      <c r="AK539" s="126"/>
      <c r="AL539" s="126"/>
      <c r="AM539" s="126"/>
    </row>
    <row r="540" spans="1:39" s="172" customFormat="1">
      <c r="A540" s="126"/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  <c r="AF540" s="126"/>
      <c r="AG540" s="126"/>
      <c r="AH540" s="126"/>
      <c r="AI540" s="126"/>
      <c r="AJ540" s="126"/>
      <c r="AK540" s="126"/>
      <c r="AL540" s="126"/>
      <c r="AM540" s="126"/>
    </row>
    <row r="541" spans="1:39" s="172" customFormat="1">
      <c r="A541" s="126"/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  <c r="AF541" s="126"/>
      <c r="AG541" s="126"/>
      <c r="AH541" s="126"/>
      <c r="AI541" s="126"/>
      <c r="AJ541" s="126"/>
      <c r="AK541" s="126"/>
      <c r="AL541" s="126"/>
      <c r="AM541" s="126"/>
    </row>
    <row r="542" spans="1:39" s="172" customFormat="1">
      <c r="A542" s="126"/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  <c r="AF542" s="126"/>
      <c r="AG542" s="126"/>
      <c r="AH542" s="126"/>
      <c r="AI542" s="126"/>
      <c r="AJ542" s="126"/>
      <c r="AK542" s="126"/>
      <c r="AL542" s="126"/>
      <c r="AM542" s="126"/>
    </row>
    <row r="543" spans="1:39" s="172" customFormat="1">
      <c r="A543" s="126"/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  <c r="AF543" s="126"/>
      <c r="AG543" s="126"/>
      <c r="AH543" s="126"/>
      <c r="AI543" s="126"/>
      <c r="AJ543" s="126"/>
      <c r="AK543" s="126"/>
      <c r="AL543" s="126"/>
      <c r="AM543" s="126"/>
    </row>
    <row r="544" spans="1:39" s="172" customFormat="1">
      <c r="A544" s="126"/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  <c r="AF544" s="126"/>
      <c r="AG544" s="126"/>
      <c r="AH544" s="126"/>
      <c r="AI544" s="126"/>
      <c r="AJ544" s="126"/>
      <c r="AK544" s="126"/>
      <c r="AL544" s="126"/>
      <c r="AM544" s="126"/>
    </row>
    <row r="545" spans="1:39" s="172" customFormat="1">
      <c r="A545" s="126"/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  <c r="AF545" s="126"/>
      <c r="AG545" s="126"/>
      <c r="AH545" s="126"/>
      <c r="AI545" s="126"/>
      <c r="AJ545" s="126"/>
      <c r="AK545" s="126"/>
      <c r="AL545" s="126"/>
      <c r="AM545" s="126"/>
    </row>
    <row r="546" spans="1:39" s="172" customFormat="1">
      <c r="A546" s="126"/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  <c r="AF546" s="126"/>
      <c r="AG546" s="126"/>
      <c r="AH546" s="126"/>
      <c r="AI546" s="126"/>
      <c r="AJ546" s="126"/>
      <c r="AK546" s="126"/>
      <c r="AL546" s="126"/>
      <c r="AM546" s="126"/>
    </row>
    <row r="547" spans="1:39" s="172" customFormat="1">
      <c r="A547" s="126"/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  <c r="AF547" s="126"/>
      <c r="AG547" s="126"/>
      <c r="AH547" s="126"/>
      <c r="AI547" s="126"/>
      <c r="AJ547" s="126"/>
      <c r="AK547" s="126"/>
      <c r="AL547" s="126"/>
      <c r="AM547" s="126"/>
    </row>
    <row r="548" spans="1:39" s="172" customFormat="1">
      <c r="A548" s="126"/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  <c r="AF548" s="126"/>
      <c r="AG548" s="126"/>
      <c r="AH548" s="126"/>
      <c r="AI548" s="126"/>
      <c r="AJ548" s="126"/>
      <c r="AK548" s="126"/>
      <c r="AL548" s="126"/>
      <c r="AM548" s="126"/>
    </row>
    <row r="549" spans="1:39" s="172" customFormat="1">
      <c r="A549" s="126"/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  <c r="AF549" s="126"/>
      <c r="AG549" s="126"/>
      <c r="AH549" s="126"/>
      <c r="AI549" s="126"/>
      <c r="AJ549" s="126"/>
      <c r="AK549" s="126"/>
      <c r="AL549" s="126"/>
      <c r="AM549" s="126"/>
    </row>
    <row r="550" spans="1:39" s="172" customFormat="1">
      <c r="A550" s="126"/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  <c r="AF550" s="126"/>
      <c r="AG550" s="126"/>
      <c r="AH550" s="126"/>
      <c r="AI550" s="126"/>
      <c r="AJ550" s="126"/>
      <c r="AK550" s="126"/>
      <c r="AL550" s="126"/>
      <c r="AM550" s="126"/>
    </row>
    <row r="551" spans="1:39" s="172" customFormat="1">
      <c r="A551" s="126"/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  <c r="AF551" s="126"/>
      <c r="AG551" s="126"/>
      <c r="AH551" s="126"/>
      <c r="AI551" s="126"/>
      <c r="AJ551" s="126"/>
      <c r="AK551" s="126"/>
      <c r="AL551" s="126"/>
      <c r="AM551" s="126"/>
    </row>
    <row r="552" spans="1:39" s="172" customFormat="1">
      <c r="A552" s="126"/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  <c r="AF552" s="126"/>
      <c r="AG552" s="126"/>
      <c r="AH552" s="126"/>
      <c r="AI552" s="126"/>
      <c r="AJ552" s="126"/>
      <c r="AK552" s="126"/>
      <c r="AL552" s="126"/>
      <c r="AM552" s="126"/>
    </row>
    <row r="553" spans="1:39" s="172" customFormat="1">
      <c r="A553" s="126"/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  <c r="AF553" s="126"/>
      <c r="AG553" s="126"/>
      <c r="AH553" s="126"/>
      <c r="AI553" s="126"/>
      <c r="AJ553" s="126"/>
      <c r="AK553" s="126"/>
      <c r="AL553" s="126"/>
      <c r="AM553" s="126"/>
    </row>
    <row r="554" spans="1:39" s="172" customFormat="1">
      <c r="A554" s="126"/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  <c r="AF554" s="126"/>
      <c r="AG554" s="126"/>
      <c r="AH554" s="126"/>
      <c r="AI554" s="126"/>
      <c r="AJ554" s="126"/>
      <c r="AK554" s="126"/>
      <c r="AL554" s="126"/>
      <c r="AM554" s="126"/>
    </row>
    <row r="555" spans="1:39" s="172" customFormat="1">
      <c r="A555" s="126"/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  <c r="AF555" s="126"/>
      <c r="AG555" s="126"/>
      <c r="AH555" s="126"/>
      <c r="AI555" s="126"/>
      <c r="AJ555" s="126"/>
      <c r="AK555" s="126"/>
      <c r="AL555" s="126"/>
      <c r="AM555" s="126"/>
    </row>
    <row r="556" spans="1:39" s="172" customFormat="1">
      <c r="A556" s="126"/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  <c r="AF556" s="126"/>
      <c r="AG556" s="126"/>
      <c r="AH556" s="126"/>
      <c r="AI556" s="126"/>
      <c r="AJ556" s="126"/>
      <c r="AK556" s="126"/>
      <c r="AL556" s="126"/>
      <c r="AM556" s="126"/>
    </row>
    <row r="557" spans="1:39" s="172" customFormat="1">
      <c r="A557" s="126"/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  <c r="AF557" s="126"/>
      <c r="AG557" s="126"/>
      <c r="AH557" s="126"/>
      <c r="AI557" s="126"/>
      <c r="AJ557" s="126"/>
      <c r="AK557" s="126"/>
      <c r="AL557" s="126"/>
      <c r="AM557" s="126"/>
    </row>
    <row r="558" spans="1:39" s="172" customFormat="1">
      <c r="A558" s="126"/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  <c r="AF558" s="126"/>
      <c r="AG558" s="126"/>
      <c r="AH558" s="126"/>
      <c r="AI558" s="126"/>
      <c r="AJ558" s="126"/>
      <c r="AK558" s="126"/>
      <c r="AL558" s="126"/>
      <c r="AM558" s="126"/>
    </row>
    <row r="559" spans="1:39" s="172" customFormat="1">
      <c r="A559" s="126"/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  <c r="AF559" s="126"/>
      <c r="AG559" s="126"/>
      <c r="AH559" s="126"/>
      <c r="AI559" s="126"/>
      <c r="AJ559" s="126"/>
      <c r="AK559" s="126"/>
      <c r="AL559" s="126"/>
      <c r="AM559" s="126"/>
    </row>
    <row r="560" spans="1:39" s="172" customFormat="1">
      <c r="A560" s="126"/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  <c r="AF560" s="126"/>
      <c r="AG560" s="126"/>
      <c r="AH560" s="126"/>
      <c r="AI560" s="126"/>
      <c r="AJ560" s="126"/>
      <c r="AK560" s="126"/>
      <c r="AL560" s="126"/>
      <c r="AM560" s="126"/>
    </row>
    <row r="561" spans="1:39" s="172" customFormat="1">
      <c r="A561" s="126"/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  <c r="AF561" s="126"/>
      <c r="AG561" s="126"/>
      <c r="AH561" s="126"/>
      <c r="AI561" s="126"/>
      <c r="AJ561" s="126"/>
      <c r="AK561" s="126"/>
      <c r="AL561" s="126"/>
      <c r="AM561" s="126"/>
    </row>
    <row r="562" spans="1:39" s="172" customFormat="1">
      <c r="A562" s="126"/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  <c r="AF562" s="126"/>
      <c r="AG562" s="126"/>
      <c r="AH562" s="126"/>
      <c r="AI562" s="126"/>
      <c r="AJ562" s="126"/>
      <c r="AK562" s="126"/>
      <c r="AL562" s="126"/>
      <c r="AM562" s="126"/>
    </row>
    <row r="563" spans="1:39" s="172" customFormat="1">
      <c r="A563" s="126"/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  <c r="AF563" s="126"/>
      <c r="AG563" s="126"/>
      <c r="AH563" s="126"/>
      <c r="AI563" s="126"/>
      <c r="AJ563" s="126"/>
      <c r="AK563" s="126"/>
      <c r="AL563" s="126"/>
      <c r="AM563" s="126"/>
    </row>
    <row r="564" spans="1:39" s="172" customFormat="1">
      <c r="A564" s="126"/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  <c r="AF564" s="126"/>
      <c r="AG564" s="126"/>
      <c r="AH564" s="126"/>
      <c r="AI564" s="126"/>
      <c r="AJ564" s="126"/>
      <c r="AK564" s="126"/>
      <c r="AL564" s="126"/>
      <c r="AM564" s="126"/>
    </row>
    <row r="565" spans="1:39" s="172" customFormat="1">
      <c r="A565" s="126"/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  <c r="AF565" s="126"/>
      <c r="AG565" s="126"/>
      <c r="AH565" s="126"/>
      <c r="AI565" s="126"/>
      <c r="AJ565" s="126"/>
      <c r="AK565" s="126"/>
      <c r="AL565" s="126"/>
      <c r="AM565" s="126"/>
    </row>
    <row r="566" spans="1:39" s="172" customFormat="1">
      <c r="A566" s="126"/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  <c r="AF566" s="126"/>
      <c r="AG566" s="126"/>
      <c r="AH566" s="126"/>
      <c r="AI566" s="126"/>
      <c r="AJ566" s="126"/>
      <c r="AK566" s="126"/>
      <c r="AL566" s="126"/>
      <c r="AM566" s="126"/>
    </row>
    <row r="567" spans="1:39" s="172" customFormat="1">
      <c r="A567" s="126"/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  <c r="AF567" s="126"/>
      <c r="AG567" s="126"/>
      <c r="AH567" s="126"/>
      <c r="AI567" s="126"/>
      <c r="AJ567" s="126"/>
      <c r="AK567" s="126"/>
      <c r="AL567" s="126"/>
      <c r="AM567" s="126"/>
    </row>
    <row r="568" spans="1:39" s="172" customFormat="1">
      <c r="A568" s="126"/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  <c r="AF568" s="126"/>
      <c r="AG568" s="126"/>
      <c r="AH568" s="126"/>
      <c r="AI568" s="126"/>
      <c r="AJ568" s="126"/>
      <c r="AK568" s="126"/>
      <c r="AL568" s="126"/>
      <c r="AM568" s="126"/>
    </row>
    <row r="569" spans="1:39" s="172" customFormat="1">
      <c r="A569" s="126"/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  <c r="AF569" s="126"/>
      <c r="AG569" s="126"/>
      <c r="AH569" s="126"/>
      <c r="AI569" s="126"/>
      <c r="AJ569" s="126"/>
      <c r="AK569" s="126"/>
      <c r="AL569" s="126"/>
      <c r="AM569" s="126"/>
    </row>
    <row r="570" spans="1:39" s="172" customFormat="1">
      <c r="A570" s="126"/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  <c r="AF570" s="126"/>
      <c r="AG570" s="126"/>
      <c r="AH570" s="126"/>
      <c r="AI570" s="126"/>
      <c r="AJ570" s="126"/>
      <c r="AK570" s="126"/>
      <c r="AL570" s="126"/>
      <c r="AM570" s="126"/>
    </row>
    <row r="571" spans="1:39" s="172" customFormat="1">
      <c r="A571" s="126"/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  <c r="AF571" s="126"/>
      <c r="AG571" s="126"/>
      <c r="AH571" s="126"/>
      <c r="AI571" s="126"/>
      <c r="AJ571" s="126"/>
      <c r="AK571" s="126"/>
      <c r="AL571" s="126"/>
      <c r="AM571" s="126"/>
    </row>
    <row r="572" spans="1:39" s="172" customFormat="1">
      <c r="A572" s="126"/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  <c r="AF572" s="126"/>
      <c r="AG572" s="126"/>
      <c r="AH572" s="126"/>
      <c r="AI572" s="126"/>
      <c r="AJ572" s="126"/>
      <c r="AK572" s="126"/>
      <c r="AL572" s="126"/>
      <c r="AM572" s="126"/>
    </row>
    <row r="573" spans="1:39" s="172" customFormat="1">
      <c r="A573" s="126"/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  <c r="AF573" s="126"/>
      <c r="AG573" s="126"/>
      <c r="AH573" s="126"/>
      <c r="AI573" s="126"/>
      <c r="AJ573" s="126"/>
      <c r="AK573" s="126"/>
      <c r="AL573" s="126"/>
      <c r="AM573" s="126"/>
    </row>
    <row r="574" spans="1:39" s="172" customFormat="1">
      <c r="A574" s="126"/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  <c r="AF574" s="126"/>
      <c r="AG574" s="126"/>
      <c r="AH574" s="126"/>
      <c r="AI574" s="126"/>
      <c r="AJ574" s="126"/>
      <c r="AK574" s="126"/>
      <c r="AL574" s="126"/>
      <c r="AM574" s="126"/>
    </row>
    <row r="575" spans="1:39" s="172" customFormat="1">
      <c r="A575" s="126"/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  <c r="AF575" s="126"/>
      <c r="AG575" s="126"/>
      <c r="AH575" s="126"/>
      <c r="AI575" s="126"/>
      <c r="AJ575" s="126"/>
      <c r="AK575" s="126"/>
      <c r="AL575" s="126"/>
      <c r="AM575" s="126"/>
    </row>
    <row r="576" spans="1:39" s="172" customFormat="1">
      <c r="A576" s="126"/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  <c r="AF576" s="126"/>
      <c r="AG576" s="126"/>
      <c r="AH576" s="126"/>
      <c r="AI576" s="126"/>
      <c r="AJ576" s="126"/>
      <c r="AK576" s="126"/>
      <c r="AL576" s="126"/>
      <c r="AM576" s="126"/>
    </row>
    <row r="577" spans="1:39" s="172" customFormat="1">
      <c r="A577" s="126"/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  <c r="AF577" s="126"/>
      <c r="AG577" s="126"/>
      <c r="AH577" s="126"/>
      <c r="AI577" s="126"/>
      <c r="AJ577" s="126"/>
      <c r="AK577" s="126"/>
      <c r="AL577" s="126"/>
      <c r="AM577" s="126"/>
    </row>
    <row r="578" spans="1:39" s="172" customFormat="1">
      <c r="A578" s="126"/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  <c r="AF578" s="126"/>
      <c r="AG578" s="126"/>
      <c r="AH578" s="126"/>
      <c r="AI578" s="126"/>
      <c r="AJ578" s="126"/>
      <c r="AK578" s="126"/>
      <c r="AL578" s="126"/>
      <c r="AM578" s="126"/>
    </row>
    <row r="579" spans="1:39" s="172" customFormat="1">
      <c r="A579" s="126"/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  <c r="AF579" s="126"/>
      <c r="AG579" s="126"/>
      <c r="AH579" s="126"/>
      <c r="AI579" s="126"/>
      <c r="AJ579" s="126"/>
      <c r="AK579" s="126"/>
      <c r="AL579" s="126"/>
      <c r="AM579" s="126"/>
    </row>
    <row r="580" spans="1:39" s="172" customFormat="1">
      <c r="A580" s="126"/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  <c r="AF580" s="126"/>
      <c r="AG580" s="126"/>
      <c r="AH580" s="126"/>
      <c r="AI580" s="126"/>
      <c r="AJ580" s="126"/>
      <c r="AK580" s="126"/>
      <c r="AL580" s="126"/>
      <c r="AM580" s="126"/>
    </row>
    <row r="581" spans="1:39" s="172" customFormat="1">
      <c r="A581" s="126"/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  <c r="AF581" s="126"/>
      <c r="AG581" s="126"/>
      <c r="AH581" s="126"/>
      <c r="AI581" s="126"/>
      <c r="AJ581" s="126"/>
      <c r="AK581" s="126"/>
      <c r="AL581" s="126"/>
      <c r="AM581" s="126"/>
    </row>
    <row r="582" spans="1:39" s="172" customFormat="1">
      <c r="A582" s="126"/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  <c r="AF582" s="126"/>
      <c r="AG582" s="126"/>
      <c r="AH582" s="126"/>
      <c r="AI582" s="126"/>
      <c r="AJ582" s="126"/>
      <c r="AK582" s="126"/>
      <c r="AL582" s="126"/>
      <c r="AM582" s="126"/>
    </row>
    <row r="583" spans="1:39" s="172" customFormat="1">
      <c r="A583" s="126"/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  <c r="AF583" s="126"/>
      <c r="AG583" s="126"/>
      <c r="AH583" s="126"/>
      <c r="AI583" s="126"/>
      <c r="AJ583" s="126"/>
      <c r="AK583" s="126"/>
      <c r="AL583" s="126"/>
      <c r="AM583" s="126"/>
    </row>
    <row r="584" spans="1:39" s="172" customFormat="1">
      <c r="A584" s="126"/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  <c r="AF584" s="126"/>
      <c r="AG584" s="126"/>
      <c r="AH584" s="126"/>
      <c r="AI584" s="126"/>
      <c r="AJ584" s="126"/>
      <c r="AK584" s="126"/>
      <c r="AL584" s="126"/>
      <c r="AM584" s="126"/>
    </row>
    <row r="585" spans="1:39" s="172" customFormat="1">
      <c r="A585" s="126"/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  <c r="AF585" s="126"/>
      <c r="AG585" s="126"/>
      <c r="AH585" s="126"/>
      <c r="AI585" s="126"/>
      <c r="AJ585" s="126"/>
      <c r="AK585" s="126"/>
      <c r="AL585" s="126"/>
      <c r="AM585" s="126"/>
    </row>
    <row r="586" spans="1:39" s="172" customFormat="1">
      <c r="A586" s="126"/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  <c r="AF586" s="126"/>
      <c r="AG586" s="126"/>
      <c r="AH586" s="126"/>
      <c r="AI586" s="126"/>
      <c r="AJ586" s="126"/>
      <c r="AK586" s="126"/>
      <c r="AL586" s="126"/>
      <c r="AM586" s="126"/>
    </row>
    <row r="587" spans="1:39" s="172" customFormat="1">
      <c r="A587" s="126"/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  <c r="AF587" s="126"/>
      <c r="AG587" s="126"/>
      <c r="AH587" s="126"/>
      <c r="AI587" s="126"/>
      <c r="AJ587" s="126"/>
      <c r="AK587" s="126"/>
      <c r="AL587" s="126"/>
      <c r="AM587" s="126"/>
    </row>
    <row r="588" spans="1:39" s="172" customFormat="1">
      <c r="A588" s="126"/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  <c r="AF588" s="126"/>
      <c r="AG588" s="126"/>
      <c r="AH588" s="126"/>
      <c r="AI588" s="126"/>
      <c r="AJ588" s="126"/>
      <c r="AK588" s="126"/>
      <c r="AL588" s="126"/>
      <c r="AM588" s="126"/>
    </row>
    <row r="589" spans="1:39" s="172" customFormat="1">
      <c r="A589" s="126"/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  <c r="AF589" s="126"/>
      <c r="AG589" s="126"/>
      <c r="AH589" s="126"/>
      <c r="AI589" s="126"/>
      <c r="AJ589" s="126"/>
      <c r="AK589" s="126"/>
      <c r="AL589" s="126"/>
      <c r="AM589" s="126"/>
    </row>
    <row r="590" spans="1:39" s="172" customFormat="1">
      <c r="A590" s="126"/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  <c r="AF590" s="126"/>
      <c r="AG590" s="126"/>
      <c r="AH590" s="126"/>
      <c r="AI590" s="126"/>
      <c r="AJ590" s="126"/>
      <c r="AK590" s="126"/>
      <c r="AL590" s="126"/>
      <c r="AM590" s="126"/>
    </row>
    <row r="591" spans="1:39" s="172" customFormat="1">
      <c r="A591" s="126"/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  <c r="AF591" s="126"/>
      <c r="AG591" s="126"/>
      <c r="AH591" s="126"/>
      <c r="AI591" s="126"/>
      <c r="AJ591" s="126"/>
      <c r="AK591" s="126"/>
      <c r="AL591" s="126"/>
      <c r="AM591" s="126"/>
    </row>
    <row r="592" spans="1:39" s="172" customFormat="1">
      <c r="A592" s="126"/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  <c r="AF592" s="126"/>
      <c r="AG592" s="126"/>
      <c r="AH592" s="126"/>
      <c r="AI592" s="126"/>
      <c r="AJ592" s="126"/>
      <c r="AK592" s="126"/>
      <c r="AL592" s="126"/>
      <c r="AM592" s="126"/>
    </row>
    <row r="593" spans="1:39" s="172" customFormat="1">
      <c r="A593" s="126"/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  <c r="AF593" s="126"/>
      <c r="AG593" s="126"/>
      <c r="AH593" s="126"/>
      <c r="AI593" s="126"/>
      <c r="AJ593" s="126"/>
      <c r="AK593" s="126"/>
      <c r="AL593" s="126"/>
      <c r="AM593" s="126"/>
    </row>
    <row r="594" spans="1:39" s="172" customFormat="1">
      <c r="A594" s="126"/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  <c r="AF594" s="126"/>
      <c r="AG594" s="126"/>
      <c r="AH594" s="126"/>
      <c r="AI594" s="126"/>
      <c r="AJ594" s="126"/>
      <c r="AK594" s="126"/>
      <c r="AL594" s="126"/>
      <c r="AM594" s="126"/>
    </row>
    <row r="595" spans="1:39" s="172" customFormat="1">
      <c r="A595" s="126"/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  <c r="AF595" s="126"/>
      <c r="AG595" s="126"/>
      <c r="AH595" s="126"/>
      <c r="AI595" s="126"/>
      <c r="AJ595" s="126"/>
      <c r="AK595" s="126"/>
      <c r="AL595" s="126"/>
      <c r="AM595" s="126"/>
    </row>
    <row r="596" spans="1:39" s="172" customFormat="1">
      <c r="A596" s="126"/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  <c r="AF596" s="126"/>
      <c r="AG596" s="126"/>
      <c r="AH596" s="126"/>
      <c r="AI596" s="126"/>
      <c r="AJ596" s="126"/>
      <c r="AK596" s="126"/>
      <c r="AL596" s="126"/>
      <c r="AM596" s="126"/>
    </row>
    <row r="597" spans="1:39" s="172" customFormat="1">
      <c r="A597" s="126"/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  <c r="AF597" s="126"/>
      <c r="AG597" s="126"/>
      <c r="AH597" s="126"/>
      <c r="AI597" s="126"/>
      <c r="AJ597" s="126"/>
      <c r="AK597" s="126"/>
      <c r="AL597" s="126"/>
      <c r="AM597" s="126"/>
    </row>
    <row r="598" spans="1:39" s="172" customFormat="1">
      <c r="A598" s="126"/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  <c r="AF598" s="126"/>
      <c r="AG598" s="126"/>
      <c r="AH598" s="126"/>
      <c r="AI598" s="126"/>
      <c r="AJ598" s="126"/>
      <c r="AK598" s="126"/>
      <c r="AL598" s="126"/>
      <c r="AM598" s="126"/>
    </row>
    <row r="599" spans="1:39" s="172" customFormat="1">
      <c r="A599" s="126"/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  <c r="AF599" s="126"/>
      <c r="AG599" s="126"/>
      <c r="AH599" s="126"/>
      <c r="AI599" s="126"/>
      <c r="AJ599" s="126"/>
      <c r="AK599" s="126"/>
      <c r="AL599" s="126"/>
      <c r="AM599" s="126"/>
    </row>
    <row r="600" spans="1:39" s="172" customFormat="1">
      <c r="A600" s="126"/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  <c r="AF600" s="126"/>
      <c r="AG600" s="126"/>
      <c r="AH600" s="126"/>
      <c r="AI600" s="126"/>
      <c r="AJ600" s="126"/>
      <c r="AK600" s="126"/>
      <c r="AL600" s="126"/>
      <c r="AM600" s="126"/>
    </row>
    <row r="601" spans="1:39" s="172" customFormat="1">
      <c r="A601" s="126"/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  <c r="AF601" s="126"/>
      <c r="AG601" s="126"/>
      <c r="AH601" s="126"/>
      <c r="AI601" s="126"/>
      <c r="AJ601" s="126"/>
      <c r="AK601" s="126"/>
      <c r="AL601" s="126"/>
      <c r="AM601" s="126"/>
    </row>
    <row r="602" spans="1:39" s="172" customFormat="1">
      <c r="A602" s="126"/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  <c r="AF602" s="126"/>
      <c r="AG602" s="126"/>
      <c r="AH602" s="126"/>
      <c r="AI602" s="126"/>
      <c r="AJ602" s="126"/>
      <c r="AK602" s="126"/>
      <c r="AL602" s="126"/>
      <c r="AM602" s="126"/>
    </row>
    <row r="603" spans="1:39" s="172" customFormat="1">
      <c r="A603" s="126"/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  <c r="AF603" s="126"/>
      <c r="AG603" s="126"/>
      <c r="AH603" s="126"/>
      <c r="AI603" s="126"/>
      <c r="AJ603" s="126"/>
      <c r="AK603" s="126"/>
      <c r="AL603" s="126"/>
      <c r="AM603" s="126"/>
    </row>
    <row r="604" spans="1:39" s="172" customFormat="1">
      <c r="A604" s="126"/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  <c r="AF604" s="126"/>
      <c r="AG604" s="126"/>
      <c r="AH604" s="126"/>
      <c r="AI604" s="126"/>
      <c r="AJ604" s="126"/>
      <c r="AK604" s="126"/>
      <c r="AL604" s="126"/>
      <c r="AM604" s="126"/>
    </row>
    <row r="605" spans="1:39" s="172" customFormat="1">
      <c r="A605" s="126"/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  <c r="AF605" s="126"/>
      <c r="AG605" s="126"/>
      <c r="AH605" s="126"/>
      <c r="AI605" s="126"/>
      <c r="AJ605" s="126"/>
      <c r="AK605" s="126"/>
      <c r="AL605" s="126"/>
      <c r="AM605" s="126"/>
    </row>
    <row r="606" spans="1:39" s="172" customFormat="1">
      <c r="A606" s="126"/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  <c r="AF606" s="126"/>
      <c r="AG606" s="126"/>
      <c r="AH606" s="126"/>
      <c r="AI606" s="126"/>
      <c r="AJ606" s="126"/>
      <c r="AK606" s="126"/>
      <c r="AL606" s="126"/>
      <c r="AM606" s="126"/>
    </row>
    <row r="607" spans="1:39" s="172" customFormat="1">
      <c r="A607" s="126"/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  <c r="AF607" s="126"/>
      <c r="AG607" s="126"/>
      <c r="AH607" s="126"/>
      <c r="AI607" s="126"/>
      <c r="AJ607" s="126"/>
      <c r="AK607" s="126"/>
      <c r="AL607" s="126"/>
      <c r="AM607" s="126"/>
    </row>
    <row r="608" spans="1:39" s="172" customFormat="1">
      <c r="A608" s="126"/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  <c r="AF608" s="126"/>
      <c r="AG608" s="126"/>
      <c r="AH608" s="126"/>
      <c r="AI608" s="126"/>
      <c r="AJ608" s="126"/>
      <c r="AK608" s="126"/>
      <c r="AL608" s="126"/>
      <c r="AM608" s="126"/>
    </row>
    <row r="609" spans="1:39" s="172" customFormat="1">
      <c r="A609" s="126"/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  <c r="AF609" s="126"/>
      <c r="AG609" s="126"/>
      <c r="AH609" s="126"/>
      <c r="AI609" s="126"/>
      <c r="AJ609" s="126"/>
      <c r="AK609" s="126"/>
      <c r="AL609" s="126"/>
      <c r="AM609" s="126"/>
    </row>
    <row r="610" spans="1:39" s="172" customFormat="1">
      <c r="A610" s="126"/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  <c r="AF610" s="126"/>
      <c r="AG610" s="126"/>
      <c r="AH610" s="126"/>
      <c r="AI610" s="126"/>
      <c r="AJ610" s="126"/>
      <c r="AK610" s="126"/>
      <c r="AL610" s="126"/>
      <c r="AM610" s="126"/>
    </row>
    <row r="611" spans="1:39" s="172" customFormat="1">
      <c r="A611" s="126"/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  <c r="AF611" s="126"/>
      <c r="AG611" s="126"/>
      <c r="AH611" s="126"/>
      <c r="AI611" s="126"/>
      <c r="AJ611" s="126"/>
      <c r="AK611" s="126"/>
      <c r="AL611" s="126"/>
      <c r="AM611" s="126"/>
    </row>
    <row r="612" spans="1:39" s="172" customFormat="1">
      <c r="A612" s="126"/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  <c r="AF612" s="126"/>
      <c r="AG612" s="126"/>
      <c r="AH612" s="126"/>
      <c r="AI612" s="126"/>
      <c r="AJ612" s="126"/>
      <c r="AK612" s="126"/>
      <c r="AL612" s="126"/>
      <c r="AM612" s="126"/>
    </row>
    <row r="613" spans="1:39" s="172" customFormat="1">
      <c r="A613" s="126"/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  <c r="AF613" s="126"/>
      <c r="AG613" s="126"/>
      <c r="AH613" s="126"/>
      <c r="AI613" s="126"/>
      <c r="AJ613" s="126"/>
      <c r="AK613" s="126"/>
      <c r="AL613" s="126"/>
      <c r="AM613" s="126"/>
    </row>
    <row r="614" spans="1:39" s="172" customFormat="1">
      <c r="A614" s="126"/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  <c r="AF614" s="126"/>
      <c r="AG614" s="126"/>
      <c r="AH614" s="126"/>
      <c r="AI614" s="126"/>
      <c r="AJ614" s="126"/>
      <c r="AK614" s="126"/>
      <c r="AL614" s="126"/>
      <c r="AM614" s="126"/>
    </row>
    <row r="615" spans="1:39" s="172" customFormat="1">
      <c r="A615" s="126"/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  <c r="AF615" s="126"/>
      <c r="AG615" s="126"/>
      <c r="AH615" s="126"/>
      <c r="AI615" s="126"/>
      <c r="AJ615" s="126"/>
      <c r="AK615" s="126"/>
      <c r="AL615" s="126"/>
      <c r="AM615" s="126"/>
    </row>
    <row r="616" spans="1:39" s="172" customFormat="1">
      <c r="A616" s="126"/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  <c r="AF616" s="126"/>
      <c r="AG616" s="126"/>
      <c r="AH616" s="126"/>
      <c r="AI616" s="126"/>
      <c r="AJ616" s="126"/>
      <c r="AK616" s="126"/>
      <c r="AL616" s="126"/>
      <c r="AM616" s="126"/>
    </row>
    <row r="617" spans="1:39" s="172" customFormat="1">
      <c r="A617" s="126"/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  <c r="AF617" s="126"/>
      <c r="AG617" s="126"/>
      <c r="AH617" s="126"/>
      <c r="AI617" s="126"/>
      <c r="AJ617" s="126"/>
      <c r="AK617" s="126"/>
      <c r="AL617" s="126"/>
      <c r="AM617" s="126"/>
    </row>
    <row r="618" spans="1:39" s="172" customFormat="1">
      <c r="A618" s="126"/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  <c r="AF618" s="126"/>
      <c r="AG618" s="126"/>
      <c r="AH618" s="126"/>
      <c r="AI618" s="126"/>
      <c r="AJ618" s="126"/>
      <c r="AK618" s="126"/>
      <c r="AL618" s="126"/>
      <c r="AM618" s="126"/>
    </row>
    <row r="619" spans="1:39" s="172" customFormat="1">
      <c r="A619" s="126"/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  <c r="AF619" s="126"/>
      <c r="AG619" s="126"/>
      <c r="AH619" s="126"/>
      <c r="AI619" s="126"/>
      <c r="AJ619" s="126"/>
      <c r="AK619" s="126"/>
      <c r="AL619" s="126"/>
      <c r="AM619" s="126"/>
    </row>
    <row r="620" spans="1:39" s="172" customFormat="1">
      <c r="A620" s="126"/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  <c r="AF620" s="126"/>
      <c r="AG620" s="126"/>
      <c r="AH620" s="126"/>
      <c r="AI620" s="126"/>
      <c r="AJ620" s="126"/>
      <c r="AK620" s="126"/>
      <c r="AL620" s="126"/>
      <c r="AM620" s="126"/>
    </row>
    <row r="621" spans="1:39" s="172" customFormat="1">
      <c r="A621" s="126"/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  <c r="AF621" s="126"/>
      <c r="AG621" s="126"/>
      <c r="AH621" s="126"/>
      <c r="AI621" s="126"/>
      <c r="AJ621" s="126"/>
      <c r="AK621" s="126"/>
      <c r="AL621" s="126"/>
      <c r="AM621" s="126"/>
    </row>
    <row r="622" spans="1:39" s="172" customFormat="1">
      <c r="A622" s="126"/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  <c r="AF622" s="126"/>
      <c r="AG622" s="126"/>
      <c r="AH622" s="126"/>
      <c r="AI622" s="126"/>
      <c r="AJ622" s="126"/>
      <c r="AK622" s="126"/>
      <c r="AL622" s="126"/>
      <c r="AM622" s="126"/>
    </row>
    <row r="623" spans="1:39" s="172" customFormat="1">
      <c r="A623" s="126"/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  <c r="AF623" s="126"/>
      <c r="AG623" s="126"/>
      <c r="AH623" s="126"/>
      <c r="AI623" s="126"/>
      <c r="AJ623" s="126"/>
      <c r="AK623" s="126"/>
      <c r="AL623" s="126"/>
      <c r="AM623" s="126"/>
    </row>
    <row r="624" spans="1:39" s="172" customFormat="1">
      <c r="A624" s="126"/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  <c r="AF624" s="126"/>
      <c r="AG624" s="126"/>
      <c r="AH624" s="126"/>
      <c r="AI624" s="126"/>
      <c r="AJ624" s="126"/>
      <c r="AK624" s="126"/>
      <c r="AL624" s="126"/>
      <c r="AM624" s="126"/>
    </row>
    <row r="625" spans="1:39" s="172" customFormat="1">
      <c r="A625" s="126"/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  <c r="AF625" s="126"/>
      <c r="AG625" s="126"/>
      <c r="AH625" s="126"/>
      <c r="AI625" s="126"/>
      <c r="AJ625" s="126"/>
      <c r="AK625" s="126"/>
      <c r="AL625" s="126"/>
      <c r="AM625" s="126"/>
    </row>
    <row r="626" spans="1:39" s="172" customFormat="1">
      <c r="A626" s="126"/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  <c r="AF626" s="126"/>
      <c r="AG626" s="126"/>
      <c r="AH626" s="126"/>
      <c r="AI626" s="126"/>
      <c r="AJ626" s="126"/>
      <c r="AK626" s="126"/>
      <c r="AL626" s="126"/>
      <c r="AM626" s="126"/>
    </row>
    <row r="627" spans="1:39" s="172" customFormat="1">
      <c r="A627" s="126"/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  <c r="AF627" s="126"/>
      <c r="AG627" s="126"/>
      <c r="AH627" s="126"/>
      <c r="AI627" s="126"/>
      <c r="AJ627" s="126"/>
      <c r="AK627" s="126"/>
      <c r="AL627" s="126"/>
      <c r="AM627" s="126"/>
    </row>
    <row r="628" spans="1:39" s="172" customFormat="1">
      <c r="A628" s="126"/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  <c r="AF628" s="126"/>
      <c r="AG628" s="126"/>
      <c r="AH628" s="126"/>
      <c r="AI628" s="126"/>
      <c r="AJ628" s="126"/>
      <c r="AK628" s="126"/>
      <c r="AL628" s="126"/>
      <c r="AM628" s="126"/>
    </row>
    <row r="629" spans="1:39" s="172" customFormat="1">
      <c r="A629" s="126"/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  <c r="AF629" s="126"/>
      <c r="AG629" s="126"/>
      <c r="AH629" s="126"/>
      <c r="AI629" s="126"/>
      <c r="AJ629" s="126"/>
      <c r="AK629" s="126"/>
      <c r="AL629" s="126"/>
      <c r="AM629" s="126"/>
    </row>
    <row r="630" spans="1:39" s="172" customFormat="1">
      <c r="A630" s="126"/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  <c r="AF630" s="126"/>
      <c r="AG630" s="126"/>
      <c r="AH630" s="126"/>
      <c r="AI630" s="126"/>
      <c r="AJ630" s="126"/>
      <c r="AK630" s="126"/>
      <c r="AL630" s="126"/>
      <c r="AM630" s="126"/>
    </row>
    <row r="631" spans="1:39" s="172" customFormat="1">
      <c r="A631" s="126"/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  <c r="AF631" s="126"/>
      <c r="AG631" s="126"/>
      <c r="AH631" s="126"/>
      <c r="AI631" s="126"/>
      <c r="AJ631" s="126"/>
      <c r="AK631" s="126"/>
      <c r="AL631" s="126"/>
      <c r="AM631" s="126"/>
    </row>
    <row r="632" spans="1:39" s="172" customFormat="1">
      <c r="A632" s="126"/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  <c r="AF632" s="126"/>
      <c r="AG632" s="126"/>
      <c r="AH632" s="126"/>
      <c r="AI632" s="126"/>
      <c r="AJ632" s="126"/>
      <c r="AK632" s="126"/>
      <c r="AL632" s="126"/>
      <c r="AM632" s="126"/>
    </row>
    <row r="633" spans="1:39" s="172" customFormat="1">
      <c r="A633" s="126"/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  <c r="AF633" s="126"/>
      <c r="AG633" s="126"/>
      <c r="AH633" s="126"/>
      <c r="AI633" s="126"/>
      <c r="AJ633" s="126"/>
      <c r="AK633" s="126"/>
      <c r="AL633" s="126"/>
      <c r="AM633" s="126"/>
    </row>
    <row r="634" spans="1:39" s="172" customFormat="1">
      <c r="A634" s="126"/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  <c r="AF634" s="126"/>
      <c r="AG634" s="126"/>
      <c r="AH634" s="126"/>
      <c r="AI634" s="126"/>
      <c r="AJ634" s="126"/>
      <c r="AK634" s="126"/>
      <c r="AL634" s="126"/>
      <c r="AM634" s="126"/>
    </row>
    <row r="635" spans="1:39" s="172" customFormat="1">
      <c r="A635" s="126"/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  <c r="AF635" s="126"/>
      <c r="AG635" s="126"/>
      <c r="AH635" s="126"/>
      <c r="AI635" s="126"/>
      <c r="AJ635" s="126"/>
      <c r="AK635" s="126"/>
      <c r="AL635" s="126"/>
      <c r="AM635" s="126"/>
    </row>
    <row r="636" spans="1:39" s="172" customFormat="1">
      <c r="A636" s="126"/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  <c r="AF636" s="126"/>
      <c r="AG636" s="126"/>
      <c r="AH636" s="126"/>
      <c r="AI636" s="126"/>
      <c r="AJ636" s="126"/>
      <c r="AK636" s="126"/>
      <c r="AL636" s="126"/>
      <c r="AM636" s="126"/>
    </row>
    <row r="637" spans="1:39" s="172" customFormat="1">
      <c r="A637" s="126"/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  <c r="AF637" s="126"/>
      <c r="AG637" s="126"/>
      <c r="AH637" s="126"/>
      <c r="AI637" s="126"/>
      <c r="AJ637" s="126"/>
      <c r="AK637" s="126"/>
      <c r="AL637" s="126"/>
      <c r="AM637" s="126"/>
    </row>
    <row r="638" spans="1:39" s="172" customFormat="1">
      <c r="A638" s="126"/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  <c r="AF638" s="126"/>
      <c r="AG638" s="126"/>
      <c r="AH638" s="126"/>
      <c r="AI638" s="126"/>
      <c r="AJ638" s="126"/>
      <c r="AK638" s="126"/>
      <c r="AL638" s="126"/>
      <c r="AM638" s="126"/>
    </row>
    <row r="639" spans="1:39" s="172" customFormat="1">
      <c r="A639" s="126"/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  <c r="AF639" s="126"/>
      <c r="AG639" s="126"/>
      <c r="AH639" s="126"/>
      <c r="AI639" s="126"/>
      <c r="AJ639" s="126"/>
      <c r="AK639" s="126"/>
      <c r="AL639" s="126"/>
      <c r="AM639" s="126"/>
    </row>
    <row r="640" spans="1:39" s="172" customFormat="1">
      <c r="A640" s="126"/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  <c r="AF640" s="126"/>
      <c r="AG640" s="126"/>
      <c r="AH640" s="126"/>
      <c r="AI640" s="126"/>
      <c r="AJ640" s="126"/>
      <c r="AK640" s="126"/>
      <c r="AL640" s="126"/>
      <c r="AM640" s="126"/>
    </row>
    <row r="641" spans="1:39" s="172" customFormat="1">
      <c r="A641" s="126"/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  <c r="AF641" s="126"/>
      <c r="AG641" s="126"/>
      <c r="AH641" s="126"/>
      <c r="AI641" s="126"/>
      <c r="AJ641" s="126"/>
      <c r="AK641" s="126"/>
      <c r="AL641" s="126"/>
      <c r="AM641" s="126"/>
    </row>
    <row r="642" spans="1:39" s="172" customFormat="1">
      <c r="A642" s="126"/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  <c r="AF642" s="126"/>
      <c r="AG642" s="126"/>
      <c r="AH642" s="126"/>
      <c r="AI642" s="126"/>
      <c r="AJ642" s="126"/>
      <c r="AK642" s="126"/>
      <c r="AL642" s="126"/>
      <c r="AM642" s="126"/>
    </row>
    <row r="643" spans="1:39" s="172" customFormat="1">
      <c r="A643" s="126"/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  <c r="AF643" s="126"/>
      <c r="AG643" s="126"/>
      <c r="AH643" s="126"/>
      <c r="AI643" s="126"/>
      <c r="AJ643" s="126"/>
      <c r="AK643" s="126"/>
      <c r="AL643" s="126"/>
      <c r="AM643" s="126"/>
    </row>
    <row r="644" spans="1:39" s="172" customFormat="1">
      <c r="A644" s="126"/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  <c r="AF644" s="126"/>
      <c r="AG644" s="126"/>
      <c r="AH644" s="126"/>
      <c r="AI644" s="126"/>
      <c r="AJ644" s="126"/>
      <c r="AK644" s="126"/>
      <c r="AL644" s="126"/>
      <c r="AM644" s="126"/>
    </row>
    <row r="645" spans="1:39" s="172" customFormat="1">
      <c r="A645" s="126"/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  <c r="AF645" s="126"/>
      <c r="AG645" s="126"/>
      <c r="AH645" s="126"/>
      <c r="AI645" s="126"/>
      <c r="AJ645" s="126"/>
      <c r="AK645" s="126"/>
      <c r="AL645" s="126"/>
      <c r="AM645" s="126"/>
    </row>
    <row r="646" spans="1:39" s="172" customFormat="1">
      <c r="A646" s="126"/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  <c r="AF646" s="126"/>
      <c r="AG646" s="126"/>
      <c r="AH646" s="126"/>
      <c r="AI646" s="126"/>
      <c r="AJ646" s="126"/>
      <c r="AK646" s="126"/>
      <c r="AL646" s="126"/>
      <c r="AM646" s="126"/>
    </row>
    <row r="647" spans="1:39" s="172" customFormat="1">
      <c r="A647" s="126"/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  <c r="AF647" s="126"/>
      <c r="AG647" s="126"/>
      <c r="AH647" s="126"/>
      <c r="AI647" s="126"/>
      <c r="AJ647" s="126"/>
      <c r="AK647" s="126"/>
      <c r="AL647" s="126"/>
      <c r="AM647" s="126"/>
    </row>
    <row r="648" spans="1:39" s="172" customFormat="1">
      <c r="A648" s="126"/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  <c r="AF648" s="126"/>
      <c r="AG648" s="126"/>
      <c r="AH648" s="126"/>
      <c r="AI648" s="126"/>
      <c r="AJ648" s="126"/>
      <c r="AK648" s="126"/>
      <c r="AL648" s="126"/>
      <c r="AM648" s="126"/>
    </row>
    <row r="649" spans="1:39" s="172" customFormat="1">
      <c r="A649" s="126"/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  <c r="AF649" s="126"/>
      <c r="AG649" s="126"/>
      <c r="AH649" s="126"/>
      <c r="AI649" s="126"/>
      <c r="AJ649" s="126"/>
      <c r="AK649" s="126"/>
      <c r="AL649" s="126"/>
      <c r="AM649" s="126"/>
    </row>
    <row r="650" spans="1:39" s="172" customFormat="1">
      <c r="A650" s="126"/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  <c r="AF650" s="126"/>
      <c r="AG650" s="126"/>
      <c r="AH650" s="126"/>
      <c r="AI650" s="126"/>
      <c r="AJ650" s="126"/>
      <c r="AK650" s="126"/>
      <c r="AL650" s="126"/>
      <c r="AM650" s="126"/>
    </row>
    <row r="651" spans="1:39" s="172" customFormat="1">
      <c r="A651" s="126"/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  <c r="AF651" s="126"/>
      <c r="AG651" s="126"/>
      <c r="AH651" s="126"/>
      <c r="AI651" s="126"/>
      <c r="AJ651" s="126"/>
      <c r="AK651" s="126"/>
      <c r="AL651" s="126"/>
      <c r="AM651" s="126"/>
    </row>
    <row r="652" spans="1:39" s="172" customFormat="1">
      <c r="A652" s="126"/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  <c r="AF652" s="126"/>
      <c r="AG652" s="126"/>
      <c r="AH652" s="126"/>
      <c r="AI652" s="126"/>
      <c r="AJ652" s="126"/>
      <c r="AK652" s="126"/>
      <c r="AL652" s="126"/>
      <c r="AM652" s="126"/>
    </row>
    <row r="653" spans="1:39" s="172" customFormat="1">
      <c r="A653" s="126"/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  <c r="AF653" s="126"/>
      <c r="AG653" s="126"/>
      <c r="AH653" s="126"/>
      <c r="AI653" s="126"/>
      <c r="AJ653" s="126"/>
      <c r="AK653" s="126"/>
      <c r="AL653" s="126"/>
      <c r="AM653" s="126"/>
    </row>
    <row r="654" spans="1:39" s="172" customFormat="1">
      <c r="A654" s="126"/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  <c r="AF654" s="126"/>
      <c r="AG654" s="126"/>
      <c r="AH654" s="126"/>
      <c r="AI654" s="126"/>
      <c r="AJ654" s="126"/>
      <c r="AK654" s="126"/>
      <c r="AL654" s="126"/>
      <c r="AM654" s="126"/>
    </row>
    <row r="655" spans="1:39" s="172" customFormat="1">
      <c r="A655" s="126"/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  <c r="AF655" s="126"/>
      <c r="AG655" s="126"/>
      <c r="AH655" s="126"/>
      <c r="AI655" s="126"/>
      <c r="AJ655" s="126"/>
      <c r="AK655" s="126"/>
      <c r="AL655" s="126"/>
      <c r="AM655" s="126"/>
    </row>
    <row r="656" spans="1:39" s="172" customFormat="1">
      <c r="A656" s="126"/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  <c r="AF656" s="126"/>
      <c r="AG656" s="126"/>
      <c r="AH656" s="126"/>
      <c r="AI656" s="126"/>
      <c r="AJ656" s="126"/>
      <c r="AK656" s="126"/>
      <c r="AL656" s="126"/>
      <c r="AM656" s="126"/>
    </row>
    <row r="657" spans="1:39" s="172" customFormat="1">
      <c r="A657" s="126"/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  <c r="AF657" s="126"/>
      <c r="AG657" s="126"/>
      <c r="AH657" s="126"/>
      <c r="AI657" s="126"/>
      <c r="AJ657" s="126"/>
      <c r="AK657" s="126"/>
      <c r="AL657" s="126"/>
      <c r="AM657" s="126"/>
    </row>
    <row r="658" spans="1:39" s="172" customFormat="1">
      <c r="A658" s="126"/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  <c r="AF658" s="126"/>
      <c r="AG658" s="126"/>
      <c r="AH658" s="126"/>
      <c r="AI658" s="126"/>
      <c r="AJ658" s="126"/>
      <c r="AK658" s="126"/>
      <c r="AL658" s="126"/>
      <c r="AM658" s="126"/>
    </row>
    <row r="659" spans="1:39" s="172" customFormat="1">
      <c r="A659" s="126"/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  <c r="AF659" s="126"/>
      <c r="AG659" s="126"/>
      <c r="AH659" s="126"/>
      <c r="AI659" s="126"/>
      <c r="AJ659" s="126"/>
      <c r="AK659" s="126"/>
      <c r="AL659" s="126"/>
      <c r="AM659" s="126"/>
    </row>
    <row r="660" spans="1:39" s="172" customFormat="1">
      <c r="A660" s="126"/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  <c r="AF660" s="126"/>
      <c r="AG660" s="126"/>
      <c r="AH660" s="126"/>
      <c r="AI660" s="126"/>
      <c r="AJ660" s="126"/>
      <c r="AK660" s="126"/>
      <c r="AL660" s="126"/>
      <c r="AM660" s="126"/>
    </row>
    <row r="661" spans="1:39" s="172" customFormat="1">
      <c r="A661" s="126"/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  <c r="AF661" s="126"/>
      <c r="AG661" s="126"/>
      <c r="AH661" s="126"/>
      <c r="AI661" s="126"/>
      <c r="AJ661" s="126"/>
      <c r="AK661" s="126"/>
      <c r="AL661" s="126"/>
      <c r="AM661" s="126"/>
    </row>
    <row r="662" spans="1:39" s="172" customFormat="1">
      <c r="A662" s="126"/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  <c r="AF662" s="126"/>
      <c r="AG662" s="126"/>
      <c r="AH662" s="126"/>
      <c r="AI662" s="126"/>
      <c r="AJ662" s="126"/>
      <c r="AK662" s="126"/>
      <c r="AL662" s="126"/>
      <c r="AM662" s="126"/>
    </row>
    <row r="663" spans="1:39" s="172" customFormat="1">
      <c r="A663" s="126"/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  <c r="AF663" s="126"/>
      <c r="AG663" s="126"/>
      <c r="AH663" s="126"/>
      <c r="AI663" s="126"/>
      <c r="AJ663" s="126"/>
      <c r="AK663" s="126"/>
      <c r="AL663" s="126"/>
      <c r="AM663" s="126"/>
    </row>
    <row r="664" spans="1:39" s="172" customFormat="1">
      <c r="A664" s="126"/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  <c r="AF664" s="126"/>
      <c r="AG664" s="126"/>
      <c r="AH664" s="126"/>
      <c r="AI664" s="126"/>
      <c r="AJ664" s="126"/>
      <c r="AK664" s="126"/>
      <c r="AL664" s="126"/>
      <c r="AM664" s="126"/>
    </row>
    <row r="665" spans="1:39" s="172" customFormat="1">
      <c r="A665" s="126"/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  <c r="AF665" s="126"/>
      <c r="AG665" s="126"/>
      <c r="AH665" s="126"/>
      <c r="AI665" s="126"/>
      <c r="AJ665" s="126"/>
      <c r="AK665" s="126"/>
      <c r="AL665" s="126"/>
      <c r="AM665" s="126"/>
    </row>
    <row r="666" spans="1:39" s="172" customFormat="1">
      <c r="A666" s="126"/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  <c r="AF666" s="126"/>
      <c r="AG666" s="126"/>
      <c r="AH666" s="126"/>
      <c r="AI666" s="126"/>
      <c r="AJ666" s="126"/>
      <c r="AK666" s="126"/>
      <c r="AL666" s="126"/>
      <c r="AM666" s="126"/>
    </row>
    <row r="667" spans="1:39" s="172" customFormat="1">
      <c r="A667" s="126"/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  <c r="AF667" s="126"/>
      <c r="AG667" s="126"/>
      <c r="AH667" s="126"/>
      <c r="AI667" s="126"/>
      <c r="AJ667" s="126"/>
      <c r="AK667" s="126"/>
      <c r="AL667" s="126"/>
      <c r="AM667" s="126"/>
    </row>
    <row r="668" spans="1:39" s="172" customFormat="1">
      <c r="A668" s="126"/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  <c r="AF668" s="126"/>
      <c r="AG668" s="126"/>
      <c r="AH668" s="126"/>
      <c r="AI668" s="126"/>
      <c r="AJ668" s="126"/>
      <c r="AK668" s="126"/>
      <c r="AL668" s="126"/>
      <c r="AM668" s="126"/>
    </row>
    <row r="669" spans="1:39" s="172" customFormat="1">
      <c r="A669" s="126"/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  <c r="AF669" s="126"/>
      <c r="AG669" s="126"/>
      <c r="AH669" s="126"/>
      <c r="AI669" s="126"/>
      <c r="AJ669" s="126"/>
      <c r="AK669" s="126"/>
      <c r="AL669" s="126"/>
      <c r="AM669" s="126"/>
    </row>
    <row r="670" spans="1:39" s="172" customFormat="1">
      <c r="A670" s="126"/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  <c r="AF670" s="126"/>
      <c r="AG670" s="126"/>
      <c r="AH670" s="126"/>
      <c r="AI670" s="126"/>
      <c r="AJ670" s="126"/>
      <c r="AK670" s="126"/>
      <c r="AL670" s="126"/>
      <c r="AM670" s="126"/>
    </row>
    <row r="671" spans="1:39" s="172" customFormat="1">
      <c r="A671" s="126"/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  <c r="AF671" s="126"/>
      <c r="AG671" s="126"/>
      <c r="AH671" s="126"/>
      <c r="AI671" s="126"/>
      <c r="AJ671" s="126"/>
      <c r="AK671" s="126"/>
      <c r="AL671" s="126"/>
      <c r="AM671" s="126"/>
    </row>
    <row r="672" spans="1:39" s="172" customFormat="1">
      <c r="A672" s="126"/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  <c r="AF672" s="126"/>
      <c r="AG672" s="126"/>
      <c r="AH672" s="126"/>
      <c r="AI672" s="126"/>
      <c r="AJ672" s="126"/>
      <c r="AK672" s="126"/>
      <c r="AL672" s="126"/>
      <c r="AM672" s="126"/>
    </row>
    <row r="673" spans="1:39" s="172" customFormat="1">
      <c r="A673" s="126"/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  <c r="AF673" s="126"/>
      <c r="AG673" s="126"/>
      <c r="AH673" s="126"/>
      <c r="AI673" s="126"/>
      <c r="AJ673" s="126"/>
      <c r="AK673" s="126"/>
      <c r="AL673" s="126"/>
      <c r="AM673" s="126"/>
    </row>
    <row r="674" spans="1:39" s="172" customFormat="1">
      <c r="A674" s="126"/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  <c r="AF674" s="126"/>
      <c r="AG674" s="126"/>
      <c r="AH674" s="126"/>
      <c r="AI674" s="126"/>
      <c r="AJ674" s="126"/>
      <c r="AK674" s="126"/>
      <c r="AL674" s="126"/>
      <c r="AM674" s="126"/>
    </row>
    <row r="675" spans="1:39" s="172" customFormat="1">
      <c r="A675" s="126"/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  <c r="AF675" s="126"/>
      <c r="AG675" s="126"/>
      <c r="AH675" s="126"/>
      <c r="AI675" s="126"/>
      <c r="AJ675" s="126"/>
      <c r="AK675" s="126"/>
      <c r="AL675" s="126"/>
      <c r="AM675" s="126"/>
    </row>
    <row r="676" spans="1:39" s="172" customFormat="1">
      <c r="A676" s="126"/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  <c r="AF676" s="126"/>
      <c r="AG676" s="126"/>
      <c r="AH676" s="126"/>
      <c r="AI676" s="126"/>
      <c r="AJ676" s="126"/>
      <c r="AK676" s="126"/>
      <c r="AL676" s="126"/>
      <c r="AM676" s="126"/>
    </row>
    <row r="677" spans="1:39" s="172" customFormat="1">
      <c r="A677" s="126"/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  <c r="AF677" s="126"/>
      <c r="AG677" s="126"/>
      <c r="AH677" s="126"/>
      <c r="AI677" s="126"/>
      <c r="AJ677" s="126"/>
      <c r="AK677" s="126"/>
      <c r="AL677" s="126"/>
      <c r="AM677" s="126"/>
    </row>
    <row r="678" spans="1:39" s="172" customFormat="1">
      <c r="A678" s="126"/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  <c r="AF678" s="126"/>
      <c r="AG678" s="126"/>
      <c r="AH678" s="126"/>
      <c r="AI678" s="126"/>
      <c r="AJ678" s="126"/>
      <c r="AK678" s="126"/>
      <c r="AL678" s="126"/>
      <c r="AM678" s="126"/>
    </row>
    <row r="679" spans="1:39" s="172" customFormat="1">
      <c r="A679" s="126"/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  <c r="AF679" s="126"/>
      <c r="AG679" s="126"/>
      <c r="AH679" s="126"/>
      <c r="AI679" s="126"/>
      <c r="AJ679" s="126"/>
      <c r="AK679" s="126"/>
      <c r="AL679" s="126"/>
      <c r="AM679" s="126"/>
    </row>
    <row r="680" spans="1:39" s="172" customFormat="1">
      <c r="A680" s="126"/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  <c r="AF680" s="126"/>
      <c r="AG680" s="126"/>
      <c r="AH680" s="126"/>
      <c r="AI680" s="126"/>
      <c r="AJ680" s="126"/>
      <c r="AK680" s="126"/>
      <c r="AL680" s="126"/>
      <c r="AM680" s="126"/>
    </row>
    <row r="681" spans="1:39" s="172" customFormat="1">
      <c r="A681" s="126"/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  <c r="AF681" s="126"/>
      <c r="AG681" s="126"/>
      <c r="AH681" s="126"/>
      <c r="AI681" s="126"/>
      <c r="AJ681" s="126"/>
      <c r="AK681" s="126"/>
      <c r="AL681" s="126"/>
      <c r="AM681" s="126"/>
    </row>
    <row r="682" spans="1:39" s="172" customFormat="1">
      <c r="A682" s="126"/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  <c r="AF682" s="126"/>
      <c r="AG682" s="126"/>
      <c r="AH682" s="126"/>
      <c r="AI682" s="126"/>
      <c r="AJ682" s="126"/>
      <c r="AK682" s="126"/>
      <c r="AL682" s="126"/>
      <c r="AM682" s="126"/>
    </row>
    <row r="683" spans="1:39" s="172" customFormat="1">
      <c r="A683" s="126"/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  <c r="AF683" s="126"/>
      <c r="AG683" s="126"/>
      <c r="AH683" s="126"/>
      <c r="AI683" s="126"/>
      <c r="AJ683" s="126"/>
      <c r="AK683" s="126"/>
      <c r="AL683" s="126"/>
      <c r="AM683" s="126"/>
    </row>
    <row r="684" spans="1:39" s="172" customFormat="1">
      <c r="A684" s="126"/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  <c r="AF684" s="126"/>
      <c r="AG684" s="126"/>
      <c r="AH684" s="126"/>
      <c r="AI684" s="126"/>
      <c r="AJ684" s="126"/>
      <c r="AK684" s="126"/>
      <c r="AL684" s="126"/>
      <c r="AM684" s="126"/>
    </row>
    <row r="685" spans="1:39" s="172" customFormat="1">
      <c r="A685" s="126"/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  <c r="AF685" s="126"/>
      <c r="AG685" s="126"/>
      <c r="AH685" s="126"/>
      <c r="AI685" s="126"/>
      <c r="AJ685" s="126"/>
      <c r="AK685" s="126"/>
      <c r="AL685" s="126"/>
      <c r="AM685" s="126"/>
    </row>
    <row r="686" spans="1:39" s="172" customFormat="1">
      <c r="A686" s="126"/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  <c r="AF686" s="126"/>
      <c r="AG686" s="126"/>
      <c r="AH686" s="126"/>
      <c r="AI686" s="126"/>
      <c r="AJ686" s="126"/>
      <c r="AK686" s="126"/>
      <c r="AL686" s="126"/>
      <c r="AM686" s="126"/>
    </row>
    <row r="687" spans="1:39" s="172" customFormat="1">
      <c r="A687" s="126"/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  <c r="AF687" s="126"/>
      <c r="AG687" s="126"/>
      <c r="AH687" s="126"/>
      <c r="AI687" s="126"/>
      <c r="AJ687" s="126"/>
      <c r="AK687" s="126"/>
      <c r="AL687" s="126"/>
      <c r="AM687" s="126"/>
    </row>
    <row r="688" spans="1:39" s="172" customFormat="1">
      <c r="A688" s="126"/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  <c r="AF688" s="126"/>
      <c r="AG688" s="126"/>
      <c r="AH688" s="126"/>
      <c r="AI688" s="126"/>
      <c r="AJ688" s="126"/>
      <c r="AK688" s="126"/>
      <c r="AL688" s="126"/>
      <c r="AM688" s="126"/>
    </row>
    <row r="689" spans="1:39" s="172" customFormat="1">
      <c r="A689" s="126"/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  <c r="AF689" s="126"/>
      <c r="AG689" s="126"/>
      <c r="AH689" s="126"/>
      <c r="AI689" s="126"/>
      <c r="AJ689" s="126"/>
      <c r="AK689" s="126"/>
      <c r="AL689" s="126"/>
      <c r="AM689" s="126"/>
    </row>
    <row r="690" spans="1:39" s="172" customFormat="1">
      <c r="A690" s="126"/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  <c r="AF690" s="126"/>
      <c r="AG690" s="126"/>
      <c r="AH690" s="126"/>
      <c r="AI690" s="126"/>
      <c r="AJ690" s="126"/>
      <c r="AK690" s="126"/>
      <c r="AL690" s="126"/>
      <c r="AM690" s="126"/>
    </row>
    <row r="691" spans="1:39" s="172" customFormat="1">
      <c r="A691" s="126"/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  <c r="AF691" s="126"/>
      <c r="AG691" s="126"/>
      <c r="AH691" s="126"/>
      <c r="AI691" s="126"/>
      <c r="AJ691" s="126"/>
      <c r="AK691" s="126"/>
      <c r="AL691" s="126"/>
      <c r="AM691" s="126"/>
    </row>
    <row r="692" spans="1:39" s="172" customFormat="1">
      <c r="A692" s="126"/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  <c r="AF692" s="126"/>
      <c r="AG692" s="126"/>
      <c r="AH692" s="126"/>
      <c r="AI692" s="126"/>
      <c r="AJ692" s="126"/>
      <c r="AK692" s="126"/>
      <c r="AL692" s="126"/>
      <c r="AM692" s="126"/>
    </row>
    <row r="693" spans="1:39" s="172" customFormat="1">
      <c r="A693" s="126"/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  <c r="AF693" s="126"/>
      <c r="AG693" s="126"/>
      <c r="AH693" s="126"/>
      <c r="AI693" s="126"/>
      <c r="AJ693" s="126"/>
      <c r="AK693" s="126"/>
      <c r="AL693" s="126"/>
      <c r="AM693" s="126"/>
    </row>
    <row r="694" spans="1:39" s="172" customFormat="1">
      <c r="A694" s="126"/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  <c r="AF694" s="126"/>
      <c r="AG694" s="126"/>
      <c r="AH694" s="126"/>
      <c r="AI694" s="126"/>
      <c r="AJ694" s="126"/>
      <c r="AK694" s="126"/>
      <c r="AL694" s="126"/>
      <c r="AM694" s="126"/>
    </row>
    <row r="695" spans="1:39" s="172" customFormat="1">
      <c r="A695" s="126"/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  <c r="AF695" s="126"/>
      <c r="AG695" s="126"/>
      <c r="AH695" s="126"/>
      <c r="AI695" s="126"/>
      <c r="AJ695" s="126"/>
      <c r="AK695" s="126"/>
      <c r="AL695" s="126"/>
      <c r="AM695" s="126"/>
    </row>
    <row r="696" spans="1:39" s="172" customFormat="1">
      <c r="A696" s="126"/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  <c r="AF696" s="126"/>
      <c r="AG696" s="126"/>
      <c r="AH696" s="126"/>
      <c r="AI696" s="126"/>
      <c r="AJ696" s="126"/>
      <c r="AK696" s="126"/>
      <c r="AL696" s="126"/>
      <c r="AM696" s="126"/>
    </row>
    <row r="697" spans="1:39" s="172" customFormat="1">
      <c r="A697" s="126"/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  <c r="AF697" s="126"/>
      <c r="AG697" s="126"/>
      <c r="AH697" s="126"/>
      <c r="AI697" s="126"/>
      <c r="AJ697" s="126"/>
      <c r="AK697" s="126"/>
      <c r="AL697" s="126"/>
      <c r="AM697" s="126"/>
    </row>
    <row r="698" spans="1:39" s="172" customFormat="1">
      <c r="A698" s="126"/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  <c r="AF698" s="126"/>
      <c r="AG698" s="126"/>
      <c r="AH698" s="126"/>
      <c r="AI698" s="126"/>
      <c r="AJ698" s="126"/>
      <c r="AK698" s="126"/>
      <c r="AL698" s="126"/>
      <c r="AM698" s="126"/>
    </row>
    <row r="699" spans="1:39" s="172" customFormat="1">
      <c r="A699" s="126"/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  <c r="AF699" s="126"/>
      <c r="AG699" s="126"/>
      <c r="AH699" s="126"/>
      <c r="AI699" s="126"/>
      <c r="AJ699" s="126"/>
      <c r="AK699" s="126"/>
      <c r="AL699" s="126"/>
      <c r="AM699" s="126"/>
    </row>
    <row r="700" spans="1:39" s="172" customFormat="1">
      <c r="A700" s="126"/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  <c r="AF700" s="126"/>
      <c r="AG700" s="126"/>
      <c r="AH700" s="126"/>
      <c r="AI700" s="126"/>
      <c r="AJ700" s="126"/>
      <c r="AK700" s="126"/>
      <c r="AL700" s="126"/>
      <c r="AM700" s="126"/>
    </row>
    <row r="701" spans="1:39" s="172" customFormat="1">
      <c r="A701" s="126"/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  <c r="AF701" s="126"/>
      <c r="AG701" s="126"/>
      <c r="AH701" s="126"/>
      <c r="AI701" s="126"/>
      <c r="AJ701" s="126"/>
      <c r="AK701" s="126"/>
      <c r="AL701" s="126"/>
      <c r="AM701" s="126"/>
    </row>
    <row r="702" spans="1:39" s="172" customFormat="1">
      <c r="A702" s="126"/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  <c r="AF702" s="126"/>
      <c r="AG702" s="126"/>
      <c r="AH702" s="126"/>
      <c r="AI702" s="126"/>
      <c r="AJ702" s="126"/>
      <c r="AK702" s="126"/>
      <c r="AL702" s="126"/>
      <c r="AM702" s="126"/>
    </row>
    <row r="703" spans="1:39" s="172" customFormat="1">
      <c r="A703" s="126"/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  <c r="AF703" s="126"/>
      <c r="AG703" s="126"/>
      <c r="AH703" s="126"/>
      <c r="AI703" s="126"/>
      <c r="AJ703" s="126"/>
      <c r="AK703" s="126"/>
      <c r="AL703" s="126"/>
      <c r="AM703" s="126"/>
    </row>
    <row r="704" spans="1:39" s="172" customFormat="1">
      <c r="A704" s="126"/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  <c r="AF704" s="126"/>
      <c r="AG704" s="126"/>
      <c r="AH704" s="126"/>
      <c r="AI704" s="126"/>
      <c r="AJ704" s="126"/>
      <c r="AK704" s="126"/>
      <c r="AL704" s="126"/>
      <c r="AM704" s="126"/>
    </row>
    <row r="705" spans="1:39" s="172" customFormat="1">
      <c r="A705" s="126"/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  <c r="AF705" s="126"/>
      <c r="AG705" s="126"/>
      <c r="AH705" s="126"/>
      <c r="AI705" s="126"/>
      <c r="AJ705" s="126"/>
      <c r="AK705" s="126"/>
      <c r="AL705" s="126"/>
      <c r="AM705" s="126"/>
    </row>
    <row r="706" spans="1:39" s="172" customFormat="1">
      <c r="A706" s="126"/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  <c r="AF706" s="126"/>
      <c r="AG706" s="126"/>
      <c r="AH706" s="126"/>
      <c r="AI706" s="126"/>
      <c r="AJ706" s="126"/>
      <c r="AK706" s="126"/>
      <c r="AL706" s="126"/>
      <c r="AM706" s="126"/>
    </row>
    <row r="707" spans="1:39" s="172" customFormat="1">
      <c r="A707" s="126"/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  <c r="AF707" s="126"/>
      <c r="AG707" s="126"/>
      <c r="AH707" s="126"/>
      <c r="AI707" s="126"/>
      <c r="AJ707" s="126"/>
      <c r="AK707" s="126"/>
      <c r="AL707" s="126"/>
      <c r="AM707" s="126"/>
    </row>
    <row r="708" spans="1:39" s="172" customFormat="1">
      <c r="A708" s="126"/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  <c r="AF708" s="126"/>
      <c r="AG708" s="126"/>
      <c r="AH708" s="126"/>
      <c r="AI708" s="126"/>
      <c r="AJ708" s="126"/>
      <c r="AK708" s="126"/>
      <c r="AL708" s="126"/>
      <c r="AM708" s="126"/>
    </row>
    <row r="709" spans="1:39" s="172" customFormat="1">
      <c r="A709" s="126"/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  <c r="AF709" s="126"/>
      <c r="AG709" s="126"/>
      <c r="AH709" s="126"/>
      <c r="AI709" s="126"/>
      <c r="AJ709" s="126"/>
      <c r="AK709" s="126"/>
      <c r="AL709" s="126"/>
      <c r="AM709" s="126"/>
    </row>
    <row r="710" spans="1:39" s="172" customFormat="1">
      <c r="A710" s="126"/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  <c r="AF710" s="126"/>
      <c r="AG710" s="126"/>
      <c r="AH710" s="126"/>
      <c r="AI710" s="126"/>
      <c r="AJ710" s="126"/>
      <c r="AK710" s="126"/>
      <c r="AL710" s="126"/>
      <c r="AM710" s="126"/>
    </row>
    <row r="711" spans="1:39" s="172" customFormat="1">
      <c r="A711" s="126"/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  <c r="AF711" s="126"/>
      <c r="AG711" s="126"/>
      <c r="AH711" s="126"/>
      <c r="AI711" s="126"/>
      <c r="AJ711" s="126"/>
      <c r="AK711" s="126"/>
      <c r="AL711" s="126"/>
      <c r="AM711" s="126"/>
    </row>
    <row r="712" spans="1:39" s="172" customFormat="1">
      <c r="A712" s="126"/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  <c r="AF712" s="126"/>
      <c r="AG712" s="126"/>
      <c r="AH712" s="126"/>
      <c r="AI712" s="126"/>
      <c r="AJ712" s="126"/>
      <c r="AK712" s="126"/>
      <c r="AL712" s="126"/>
      <c r="AM712" s="126"/>
    </row>
    <row r="713" spans="1:39" s="172" customFormat="1">
      <c r="A713" s="126"/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  <c r="AF713" s="126"/>
      <c r="AG713" s="126"/>
      <c r="AH713" s="126"/>
      <c r="AI713" s="126"/>
      <c r="AJ713" s="126"/>
      <c r="AK713" s="126"/>
      <c r="AL713" s="126"/>
      <c r="AM713" s="126"/>
    </row>
    <row r="714" spans="1:39" s="172" customFormat="1">
      <c r="A714" s="126"/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  <c r="AF714" s="126"/>
      <c r="AG714" s="126"/>
      <c r="AH714" s="126"/>
      <c r="AI714" s="126"/>
      <c r="AJ714" s="126"/>
      <c r="AK714" s="126"/>
      <c r="AL714" s="126"/>
      <c r="AM714" s="126"/>
    </row>
    <row r="715" spans="1:39" s="172" customFormat="1">
      <c r="A715" s="126"/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  <c r="AF715" s="126"/>
      <c r="AG715" s="126"/>
      <c r="AH715" s="126"/>
      <c r="AI715" s="126"/>
      <c r="AJ715" s="126"/>
      <c r="AK715" s="126"/>
      <c r="AL715" s="126"/>
      <c r="AM715" s="126"/>
    </row>
    <row r="716" spans="1:39" s="172" customFormat="1">
      <c r="A716" s="126"/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  <c r="AF716" s="126"/>
      <c r="AG716" s="126"/>
      <c r="AH716" s="126"/>
      <c r="AI716" s="126"/>
      <c r="AJ716" s="126"/>
      <c r="AK716" s="126"/>
      <c r="AL716" s="126"/>
      <c r="AM716" s="126"/>
    </row>
    <row r="717" spans="1:39" s="172" customFormat="1">
      <c r="A717" s="126"/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  <c r="AF717" s="126"/>
      <c r="AG717" s="126"/>
      <c r="AH717" s="126"/>
      <c r="AI717" s="126"/>
      <c r="AJ717" s="126"/>
      <c r="AK717" s="126"/>
      <c r="AL717" s="126"/>
      <c r="AM717" s="126"/>
    </row>
    <row r="718" spans="1:39" s="172" customFormat="1">
      <c r="A718" s="126"/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  <c r="AF718" s="126"/>
      <c r="AG718" s="126"/>
      <c r="AH718" s="126"/>
      <c r="AI718" s="126"/>
      <c r="AJ718" s="126"/>
      <c r="AK718" s="126"/>
      <c r="AL718" s="126"/>
      <c r="AM718" s="126"/>
    </row>
    <row r="719" spans="1:39" s="172" customFormat="1">
      <c r="A719" s="126"/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  <c r="AF719" s="126"/>
      <c r="AG719" s="126"/>
      <c r="AH719" s="126"/>
      <c r="AI719" s="126"/>
      <c r="AJ719" s="126"/>
      <c r="AK719" s="126"/>
      <c r="AL719" s="126"/>
      <c r="AM719" s="126"/>
    </row>
    <row r="720" spans="1:39" s="172" customFormat="1">
      <c r="A720" s="126"/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  <c r="AF720" s="126"/>
      <c r="AG720" s="126"/>
      <c r="AH720" s="126"/>
      <c r="AI720" s="126"/>
      <c r="AJ720" s="126"/>
      <c r="AK720" s="126"/>
      <c r="AL720" s="126"/>
      <c r="AM720" s="126"/>
    </row>
    <row r="721" spans="1:39" s="172" customFormat="1">
      <c r="A721" s="126"/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  <c r="AF721" s="126"/>
      <c r="AG721" s="126"/>
      <c r="AH721" s="126"/>
      <c r="AI721" s="126"/>
      <c r="AJ721" s="126"/>
      <c r="AK721" s="126"/>
      <c r="AL721" s="126"/>
      <c r="AM721" s="126"/>
    </row>
    <row r="722" spans="1:39" s="172" customFormat="1">
      <c r="A722" s="126"/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  <c r="AF722" s="126"/>
      <c r="AG722" s="126"/>
      <c r="AH722" s="126"/>
      <c r="AI722" s="126"/>
      <c r="AJ722" s="126"/>
      <c r="AK722" s="126"/>
      <c r="AL722" s="126"/>
      <c r="AM722" s="126"/>
    </row>
    <row r="723" spans="1:39" s="172" customFormat="1">
      <c r="A723" s="126"/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  <c r="AF723" s="126"/>
      <c r="AG723" s="126"/>
      <c r="AH723" s="126"/>
      <c r="AI723" s="126"/>
      <c r="AJ723" s="126"/>
      <c r="AK723" s="126"/>
      <c r="AL723" s="126"/>
      <c r="AM723" s="126"/>
    </row>
    <row r="724" spans="1:39" s="172" customFormat="1">
      <c r="A724" s="126"/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  <c r="AF724" s="126"/>
      <c r="AG724" s="126"/>
      <c r="AH724" s="126"/>
      <c r="AI724" s="126"/>
      <c r="AJ724" s="126"/>
      <c r="AK724" s="126"/>
      <c r="AL724" s="126"/>
      <c r="AM724" s="126"/>
    </row>
    <row r="725" spans="1:39" s="172" customFormat="1">
      <c r="A725" s="126"/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  <c r="AF725" s="126"/>
      <c r="AG725" s="126"/>
      <c r="AH725" s="126"/>
      <c r="AI725" s="126"/>
      <c r="AJ725" s="126"/>
      <c r="AK725" s="126"/>
      <c r="AL725" s="126"/>
      <c r="AM725" s="126"/>
    </row>
    <row r="726" spans="1:39" s="172" customFormat="1">
      <c r="A726" s="126"/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  <c r="AF726" s="126"/>
      <c r="AG726" s="126"/>
      <c r="AH726" s="126"/>
      <c r="AI726" s="126"/>
      <c r="AJ726" s="126"/>
      <c r="AK726" s="126"/>
      <c r="AL726" s="126"/>
      <c r="AM726" s="126"/>
    </row>
    <row r="727" spans="1:39" s="172" customFormat="1">
      <c r="A727" s="126"/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  <c r="AF727" s="126"/>
      <c r="AG727" s="126"/>
      <c r="AH727" s="126"/>
      <c r="AI727" s="126"/>
      <c r="AJ727" s="126"/>
      <c r="AK727" s="126"/>
      <c r="AL727" s="126"/>
      <c r="AM727" s="126"/>
    </row>
    <row r="728" spans="1:39" s="172" customFormat="1">
      <c r="A728" s="126"/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  <c r="AF728" s="126"/>
      <c r="AG728" s="126"/>
      <c r="AH728" s="126"/>
      <c r="AI728" s="126"/>
      <c r="AJ728" s="126"/>
      <c r="AK728" s="126"/>
      <c r="AL728" s="126"/>
      <c r="AM728" s="126"/>
    </row>
    <row r="729" spans="1:39" s="172" customFormat="1">
      <c r="A729" s="126"/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  <c r="AF729" s="126"/>
      <c r="AG729" s="126"/>
      <c r="AH729" s="126"/>
      <c r="AI729" s="126"/>
      <c r="AJ729" s="126"/>
      <c r="AK729" s="126"/>
      <c r="AL729" s="126"/>
      <c r="AM729" s="126"/>
    </row>
    <row r="730" spans="1:39" s="172" customFormat="1">
      <c r="A730" s="126"/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  <c r="AF730" s="126"/>
      <c r="AG730" s="126"/>
      <c r="AH730" s="126"/>
      <c r="AI730" s="126"/>
      <c r="AJ730" s="126"/>
      <c r="AK730" s="126"/>
      <c r="AL730" s="126"/>
      <c r="AM730" s="126"/>
    </row>
    <row r="731" spans="1:39" s="172" customFormat="1">
      <c r="A731" s="126"/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  <c r="AF731" s="126"/>
      <c r="AG731" s="126"/>
      <c r="AH731" s="126"/>
      <c r="AI731" s="126"/>
      <c r="AJ731" s="126"/>
      <c r="AK731" s="126"/>
      <c r="AL731" s="126"/>
      <c r="AM731" s="126"/>
    </row>
    <row r="732" spans="1:39" s="172" customFormat="1">
      <c r="A732" s="126"/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  <c r="AF732" s="126"/>
      <c r="AG732" s="126"/>
      <c r="AH732" s="126"/>
      <c r="AI732" s="126"/>
      <c r="AJ732" s="126"/>
      <c r="AK732" s="126"/>
      <c r="AL732" s="126"/>
      <c r="AM732" s="126"/>
    </row>
    <row r="733" spans="1:39" s="172" customFormat="1">
      <c r="A733" s="126"/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  <c r="AF733" s="126"/>
      <c r="AG733" s="126"/>
      <c r="AH733" s="126"/>
      <c r="AI733" s="126"/>
      <c r="AJ733" s="126"/>
      <c r="AK733" s="126"/>
      <c r="AL733" s="126"/>
      <c r="AM733" s="126"/>
    </row>
    <row r="734" spans="1:39" s="172" customFormat="1">
      <c r="A734" s="126"/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  <c r="AF734" s="126"/>
      <c r="AG734" s="126"/>
      <c r="AH734" s="126"/>
      <c r="AI734" s="126"/>
      <c r="AJ734" s="126"/>
      <c r="AK734" s="126"/>
      <c r="AL734" s="126"/>
      <c r="AM734" s="126"/>
    </row>
    <row r="735" spans="1:39" s="172" customFormat="1">
      <c r="A735" s="126"/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  <c r="AF735" s="126"/>
      <c r="AG735" s="126"/>
      <c r="AH735" s="126"/>
      <c r="AI735" s="126"/>
      <c r="AJ735" s="126"/>
      <c r="AK735" s="126"/>
      <c r="AL735" s="126"/>
      <c r="AM735" s="126"/>
    </row>
    <row r="736" spans="1:39" s="172" customFormat="1">
      <c r="A736" s="126"/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  <c r="AF736" s="126"/>
      <c r="AG736" s="126"/>
      <c r="AH736" s="126"/>
      <c r="AI736" s="126"/>
      <c r="AJ736" s="126"/>
      <c r="AK736" s="126"/>
      <c r="AL736" s="126"/>
      <c r="AM736" s="126"/>
    </row>
    <row r="737" spans="1:39" s="172" customFormat="1">
      <c r="A737" s="126"/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  <c r="AF737" s="126"/>
      <c r="AG737" s="126"/>
      <c r="AH737" s="126"/>
      <c r="AI737" s="126"/>
      <c r="AJ737" s="126"/>
      <c r="AK737" s="126"/>
      <c r="AL737" s="126"/>
      <c r="AM737" s="126"/>
    </row>
    <row r="738" spans="1:39" s="172" customFormat="1">
      <c r="A738" s="126"/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  <c r="AF738" s="126"/>
      <c r="AG738" s="126"/>
      <c r="AH738" s="126"/>
      <c r="AI738" s="126"/>
      <c r="AJ738" s="126"/>
      <c r="AK738" s="126"/>
      <c r="AL738" s="126"/>
      <c r="AM738" s="126"/>
    </row>
    <row r="739" spans="1:39" s="172" customFormat="1">
      <c r="A739" s="126"/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  <c r="AF739" s="126"/>
      <c r="AG739" s="126"/>
      <c r="AH739" s="126"/>
      <c r="AI739" s="126"/>
      <c r="AJ739" s="126"/>
      <c r="AK739" s="126"/>
      <c r="AL739" s="126"/>
      <c r="AM739" s="126"/>
    </row>
    <row r="740" spans="1:39" s="172" customFormat="1">
      <c r="A740" s="126"/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  <c r="AF740" s="126"/>
      <c r="AG740" s="126"/>
      <c r="AH740" s="126"/>
      <c r="AI740" s="126"/>
      <c r="AJ740" s="126"/>
      <c r="AK740" s="126"/>
      <c r="AL740" s="126"/>
      <c r="AM740" s="126"/>
    </row>
    <row r="741" spans="1:39" s="172" customFormat="1">
      <c r="A741" s="126"/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  <c r="AF741" s="126"/>
      <c r="AG741" s="126"/>
      <c r="AH741" s="126"/>
      <c r="AI741" s="126"/>
      <c r="AJ741" s="126"/>
      <c r="AK741" s="126"/>
      <c r="AL741" s="126"/>
      <c r="AM741" s="126"/>
    </row>
    <row r="742" spans="1:39" s="172" customFormat="1">
      <c r="A742" s="126"/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  <c r="AF742" s="126"/>
      <c r="AG742" s="126"/>
      <c r="AH742" s="126"/>
      <c r="AI742" s="126"/>
      <c r="AJ742" s="126"/>
      <c r="AK742" s="126"/>
      <c r="AL742" s="126"/>
      <c r="AM742" s="126"/>
    </row>
    <row r="743" spans="1:39" s="172" customFormat="1">
      <c r="A743" s="126"/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  <c r="AF743" s="126"/>
      <c r="AG743" s="126"/>
      <c r="AH743" s="126"/>
      <c r="AI743" s="126"/>
      <c r="AJ743" s="126"/>
      <c r="AK743" s="126"/>
      <c r="AL743" s="126"/>
      <c r="AM743" s="126"/>
    </row>
    <row r="744" spans="1:39" s="172" customFormat="1">
      <c r="A744" s="126"/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  <c r="AF744" s="126"/>
      <c r="AG744" s="126"/>
      <c r="AH744" s="126"/>
      <c r="AI744" s="126"/>
      <c r="AJ744" s="126"/>
      <c r="AK744" s="126"/>
      <c r="AL744" s="126"/>
      <c r="AM744" s="126"/>
    </row>
    <row r="745" spans="1:39" s="172" customFormat="1">
      <c r="A745" s="126"/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  <c r="AF745" s="126"/>
      <c r="AG745" s="126"/>
      <c r="AH745" s="126"/>
      <c r="AI745" s="126"/>
      <c r="AJ745" s="126"/>
      <c r="AK745" s="126"/>
      <c r="AL745" s="126"/>
      <c r="AM745" s="126"/>
    </row>
    <row r="746" spans="1:39" s="172" customFormat="1">
      <c r="A746" s="126"/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  <c r="AF746" s="126"/>
      <c r="AG746" s="126"/>
      <c r="AH746" s="126"/>
      <c r="AI746" s="126"/>
      <c r="AJ746" s="126"/>
      <c r="AK746" s="126"/>
      <c r="AL746" s="126"/>
      <c r="AM746" s="126"/>
    </row>
    <row r="747" spans="1:39" s="172" customFormat="1">
      <c r="A747" s="126"/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  <c r="AF747" s="126"/>
      <c r="AG747" s="126"/>
      <c r="AH747" s="126"/>
      <c r="AI747" s="126"/>
      <c r="AJ747" s="126"/>
      <c r="AK747" s="126"/>
      <c r="AL747" s="126"/>
      <c r="AM747" s="126"/>
    </row>
    <row r="748" spans="1:39" s="172" customFormat="1">
      <c r="A748" s="126"/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  <c r="AF748" s="126"/>
      <c r="AG748" s="126"/>
      <c r="AH748" s="126"/>
      <c r="AI748" s="126"/>
      <c r="AJ748" s="126"/>
      <c r="AK748" s="126"/>
      <c r="AL748" s="126"/>
      <c r="AM748" s="126"/>
    </row>
    <row r="749" spans="1:39" s="172" customFormat="1">
      <c r="A749" s="126"/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  <c r="AF749" s="126"/>
      <c r="AG749" s="126"/>
      <c r="AH749" s="126"/>
      <c r="AI749" s="126"/>
      <c r="AJ749" s="126"/>
      <c r="AK749" s="126"/>
      <c r="AL749" s="126"/>
      <c r="AM749" s="126"/>
    </row>
    <row r="750" spans="1:39" s="172" customFormat="1">
      <c r="A750" s="126"/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  <c r="AF750" s="126"/>
      <c r="AG750" s="126"/>
      <c r="AH750" s="126"/>
      <c r="AI750" s="126"/>
      <c r="AJ750" s="126"/>
      <c r="AK750" s="126"/>
      <c r="AL750" s="126"/>
      <c r="AM750" s="126"/>
    </row>
    <row r="751" spans="1:39" s="172" customFormat="1">
      <c r="A751" s="126"/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  <c r="AF751" s="126"/>
      <c r="AG751" s="126"/>
      <c r="AH751" s="126"/>
      <c r="AI751" s="126"/>
      <c r="AJ751" s="126"/>
      <c r="AK751" s="126"/>
      <c r="AL751" s="126"/>
      <c r="AM751" s="126"/>
    </row>
    <row r="752" spans="1:39" s="172" customFormat="1">
      <c r="A752" s="126"/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  <c r="AF752" s="126"/>
      <c r="AG752" s="126"/>
      <c r="AH752" s="126"/>
      <c r="AI752" s="126"/>
      <c r="AJ752" s="126"/>
      <c r="AK752" s="126"/>
      <c r="AL752" s="126"/>
      <c r="AM752" s="126"/>
    </row>
    <row r="753" spans="1:39" s="172" customFormat="1">
      <c r="A753" s="126"/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  <c r="AF753" s="126"/>
      <c r="AG753" s="126"/>
      <c r="AH753" s="126"/>
      <c r="AI753" s="126"/>
      <c r="AJ753" s="126"/>
      <c r="AK753" s="126"/>
      <c r="AL753" s="126"/>
      <c r="AM753" s="126"/>
    </row>
    <row r="754" spans="1:39" s="172" customFormat="1">
      <c r="A754" s="126"/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  <c r="AF754" s="126"/>
      <c r="AG754" s="126"/>
      <c r="AH754" s="126"/>
      <c r="AI754" s="126"/>
      <c r="AJ754" s="126"/>
      <c r="AK754" s="126"/>
      <c r="AL754" s="126"/>
      <c r="AM754" s="126"/>
    </row>
    <row r="755" spans="1:39" s="172" customFormat="1">
      <c r="A755" s="126"/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  <c r="AF755" s="126"/>
      <c r="AG755" s="126"/>
      <c r="AH755" s="126"/>
      <c r="AI755" s="126"/>
      <c r="AJ755" s="126"/>
      <c r="AK755" s="126"/>
      <c r="AL755" s="126"/>
      <c r="AM755" s="126"/>
    </row>
    <row r="756" spans="1:39" s="172" customFormat="1">
      <c r="A756" s="126"/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  <c r="AF756" s="126"/>
      <c r="AG756" s="126"/>
      <c r="AH756" s="126"/>
      <c r="AI756" s="126"/>
      <c r="AJ756" s="126"/>
      <c r="AK756" s="126"/>
      <c r="AL756" s="126"/>
      <c r="AM756" s="126"/>
    </row>
    <row r="757" spans="1:39" s="172" customFormat="1">
      <c r="A757" s="126"/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  <c r="AF757" s="126"/>
      <c r="AG757" s="126"/>
      <c r="AH757" s="126"/>
      <c r="AI757" s="126"/>
      <c r="AJ757" s="126"/>
      <c r="AK757" s="126"/>
      <c r="AL757" s="126"/>
      <c r="AM757" s="126"/>
    </row>
    <row r="758" spans="1:39" s="172" customFormat="1">
      <c r="A758" s="126"/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  <c r="AF758" s="126"/>
      <c r="AG758" s="126"/>
      <c r="AH758" s="126"/>
      <c r="AI758" s="126"/>
      <c r="AJ758" s="126"/>
      <c r="AK758" s="126"/>
      <c r="AL758" s="126"/>
      <c r="AM758" s="126"/>
    </row>
    <row r="759" spans="1:39" s="172" customFormat="1">
      <c r="A759" s="126"/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  <c r="AF759" s="126"/>
      <c r="AG759" s="126"/>
      <c r="AH759" s="126"/>
      <c r="AI759" s="126"/>
      <c r="AJ759" s="126"/>
      <c r="AK759" s="126"/>
      <c r="AL759" s="126"/>
      <c r="AM759" s="126"/>
    </row>
    <row r="760" spans="1:39" s="172" customFormat="1">
      <c r="A760" s="126"/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  <c r="AF760" s="126"/>
      <c r="AG760" s="126"/>
      <c r="AH760" s="126"/>
      <c r="AI760" s="126"/>
      <c r="AJ760" s="126"/>
      <c r="AK760" s="126"/>
      <c r="AL760" s="126"/>
      <c r="AM760" s="126"/>
    </row>
    <row r="761" spans="1:39" s="172" customFormat="1">
      <c r="A761" s="126"/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  <c r="AF761" s="126"/>
      <c r="AG761" s="126"/>
      <c r="AH761" s="126"/>
      <c r="AI761" s="126"/>
      <c r="AJ761" s="126"/>
      <c r="AK761" s="126"/>
      <c r="AL761" s="126"/>
      <c r="AM761" s="126"/>
    </row>
    <row r="762" spans="1:39" s="172" customFormat="1">
      <c r="A762" s="126"/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  <c r="AF762" s="126"/>
      <c r="AG762" s="126"/>
      <c r="AH762" s="126"/>
      <c r="AI762" s="126"/>
      <c r="AJ762" s="126"/>
      <c r="AK762" s="126"/>
      <c r="AL762" s="126"/>
      <c r="AM762" s="126"/>
    </row>
    <row r="763" spans="1:39" s="172" customFormat="1">
      <c r="A763" s="126"/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  <c r="AF763" s="126"/>
      <c r="AG763" s="126"/>
      <c r="AH763" s="126"/>
      <c r="AI763" s="126"/>
      <c r="AJ763" s="126"/>
      <c r="AK763" s="126"/>
      <c r="AL763" s="126"/>
      <c r="AM763" s="126"/>
    </row>
    <row r="764" spans="1:39" s="172" customFormat="1">
      <c r="A764" s="126"/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  <c r="AF764" s="126"/>
      <c r="AG764" s="126"/>
      <c r="AH764" s="126"/>
      <c r="AI764" s="126"/>
      <c r="AJ764" s="126"/>
      <c r="AK764" s="126"/>
      <c r="AL764" s="126"/>
      <c r="AM764" s="126"/>
    </row>
    <row r="765" spans="1:39" s="172" customFormat="1">
      <c r="A765" s="126"/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  <c r="AF765" s="126"/>
      <c r="AG765" s="126"/>
      <c r="AH765" s="126"/>
      <c r="AI765" s="126"/>
      <c r="AJ765" s="126"/>
      <c r="AK765" s="126"/>
      <c r="AL765" s="126"/>
      <c r="AM765" s="126"/>
    </row>
    <row r="766" spans="1:39" s="172" customFormat="1">
      <c r="A766" s="126"/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  <c r="AF766" s="126"/>
      <c r="AG766" s="126"/>
      <c r="AH766" s="126"/>
      <c r="AI766" s="126"/>
      <c r="AJ766" s="126"/>
      <c r="AK766" s="126"/>
      <c r="AL766" s="126"/>
      <c r="AM766" s="126"/>
    </row>
    <row r="767" spans="1:39" s="172" customFormat="1">
      <c r="A767" s="126"/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  <c r="AF767" s="126"/>
      <c r="AG767" s="126"/>
      <c r="AH767" s="126"/>
      <c r="AI767" s="126"/>
      <c r="AJ767" s="126"/>
      <c r="AK767" s="126"/>
      <c r="AL767" s="126"/>
      <c r="AM767" s="126"/>
    </row>
    <row r="768" spans="1:39" s="172" customFormat="1">
      <c r="A768" s="126"/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  <c r="AF768" s="126"/>
      <c r="AG768" s="126"/>
      <c r="AH768" s="126"/>
      <c r="AI768" s="126"/>
      <c r="AJ768" s="126"/>
      <c r="AK768" s="126"/>
      <c r="AL768" s="126"/>
      <c r="AM768" s="126"/>
    </row>
    <row r="769" spans="1:39" s="172" customFormat="1">
      <c r="A769" s="126"/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  <c r="AF769" s="126"/>
      <c r="AG769" s="126"/>
      <c r="AH769" s="126"/>
      <c r="AI769" s="126"/>
      <c r="AJ769" s="126"/>
      <c r="AK769" s="126"/>
      <c r="AL769" s="126"/>
      <c r="AM769" s="126"/>
    </row>
    <row r="770" spans="1:39" s="172" customFormat="1">
      <c r="A770" s="126"/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  <c r="AF770" s="126"/>
      <c r="AG770" s="126"/>
      <c r="AH770" s="126"/>
      <c r="AI770" s="126"/>
      <c r="AJ770" s="126"/>
      <c r="AK770" s="126"/>
      <c r="AL770" s="126"/>
      <c r="AM770" s="126"/>
    </row>
    <row r="771" spans="1:39" s="172" customFormat="1">
      <c r="A771" s="126"/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  <c r="AF771" s="126"/>
      <c r="AG771" s="126"/>
      <c r="AH771" s="126"/>
      <c r="AI771" s="126"/>
      <c r="AJ771" s="126"/>
      <c r="AK771" s="126"/>
      <c r="AL771" s="126"/>
      <c r="AM771" s="126"/>
    </row>
    <row r="772" spans="1:39" s="172" customFormat="1">
      <c r="A772" s="126"/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  <c r="AF772" s="126"/>
      <c r="AG772" s="126"/>
      <c r="AH772" s="126"/>
      <c r="AI772" s="126"/>
      <c r="AJ772" s="126"/>
      <c r="AK772" s="126"/>
      <c r="AL772" s="126"/>
      <c r="AM772" s="126"/>
    </row>
    <row r="773" spans="1:39" s="172" customFormat="1">
      <c r="A773" s="126"/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  <c r="AF773" s="126"/>
      <c r="AG773" s="126"/>
      <c r="AH773" s="126"/>
      <c r="AI773" s="126"/>
      <c r="AJ773" s="126"/>
      <c r="AK773" s="126"/>
      <c r="AL773" s="126"/>
      <c r="AM773" s="126"/>
    </row>
    <row r="774" spans="1:39" s="172" customFormat="1">
      <c r="A774" s="126"/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  <c r="AF774" s="126"/>
      <c r="AG774" s="126"/>
      <c r="AH774" s="126"/>
      <c r="AI774" s="126"/>
      <c r="AJ774" s="126"/>
      <c r="AK774" s="126"/>
      <c r="AL774" s="126"/>
      <c r="AM774" s="126"/>
    </row>
    <row r="775" spans="1:39" s="172" customFormat="1">
      <c r="A775" s="126"/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  <c r="AF775" s="126"/>
      <c r="AG775" s="126"/>
      <c r="AH775" s="126"/>
      <c r="AI775" s="126"/>
      <c r="AJ775" s="126"/>
      <c r="AK775" s="126"/>
      <c r="AL775" s="126"/>
      <c r="AM775" s="126"/>
    </row>
    <row r="776" spans="1:39" s="172" customFormat="1">
      <c r="A776" s="126"/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  <c r="AF776" s="126"/>
      <c r="AG776" s="126"/>
      <c r="AH776" s="126"/>
      <c r="AI776" s="126"/>
      <c r="AJ776" s="126"/>
      <c r="AK776" s="126"/>
      <c r="AL776" s="126"/>
      <c r="AM776" s="126"/>
    </row>
    <row r="777" spans="1:39" s="172" customFormat="1">
      <c r="A777" s="126"/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  <c r="AF777" s="126"/>
      <c r="AG777" s="126"/>
      <c r="AH777" s="126"/>
      <c r="AI777" s="126"/>
      <c r="AJ777" s="126"/>
      <c r="AK777" s="126"/>
      <c r="AL777" s="126"/>
      <c r="AM777" s="126"/>
    </row>
    <row r="778" spans="1:39" s="172" customFormat="1">
      <c r="A778" s="126"/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  <c r="AF778" s="126"/>
      <c r="AG778" s="126"/>
      <c r="AH778" s="126"/>
      <c r="AI778" s="126"/>
      <c r="AJ778" s="126"/>
      <c r="AK778" s="126"/>
      <c r="AL778" s="126"/>
      <c r="AM778" s="126"/>
    </row>
    <row r="779" spans="1:39" s="172" customFormat="1">
      <c r="A779" s="126"/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  <c r="AF779" s="126"/>
      <c r="AG779" s="126"/>
      <c r="AH779" s="126"/>
      <c r="AI779" s="126"/>
      <c r="AJ779" s="126"/>
      <c r="AK779" s="126"/>
      <c r="AL779" s="126"/>
      <c r="AM779" s="126"/>
    </row>
    <row r="780" spans="1:39" s="172" customFormat="1">
      <c r="A780" s="126"/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  <c r="AF780" s="126"/>
      <c r="AG780" s="126"/>
      <c r="AH780" s="126"/>
      <c r="AI780" s="126"/>
      <c r="AJ780" s="126"/>
      <c r="AK780" s="126"/>
      <c r="AL780" s="126"/>
      <c r="AM780" s="126"/>
    </row>
    <row r="781" spans="1:39" s="172" customFormat="1">
      <c r="A781" s="126"/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  <c r="AF781" s="126"/>
      <c r="AG781" s="126"/>
      <c r="AH781" s="126"/>
      <c r="AI781" s="126"/>
      <c r="AJ781" s="126"/>
      <c r="AK781" s="126"/>
      <c r="AL781" s="126"/>
      <c r="AM781" s="126"/>
    </row>
    <row r="782" spans="1:39" s="172" customFormat="1">
      <c r="A782" s="126"/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  <c r="AF782" s="126"/>
      <c r="AG782" s="126"/>
      <c r="AH782" s="126"/>
      <c r="AI782" s="126"/>
      <c r="AJ782" s="126"/>
      <c r="AK782" s="126"/>
      <c r="AL782" s="126"/>
      <c r="AM782" s="126"/>
    </row>
    <row r="783" spans="1:39" s="172" customFormat="1">
      <c r="A783" s="126"/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  <c r="AF783" s="126"/>
      <c r="AG783" s="126"/>
      <c r="AH783" s="126"/>
      <c r="AI783" s="126"/>
      <c r="AJ783" s="126"/>
      <c r="AK783" s="126"/>
      <c r="AL783" s="126"/>
      <c r="AM783" s="126"/>
    </row>
    <row r="784" spans="1:39" s="172" customFormat="1">
      <c r="A784" s="126"/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  <c r="AF784" s="126"/>
      <c r="AG784" s="126"/>
      <c r="AH784" s="126"/>
      <c r="AI784" s="126"/>
      <c r="AJ784" s="126"/>
      <c r="AK784" s="126"/>
      <c r="AL784" s="126"/>
      <c r="AM784" s="126"/>
    </row>
    <row r="785" spans="1:39" s="172" customFormat="1">
      <c r="A785" s="126"/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  <c r="AF785" s="126"/>
      <c r="AG785" s="126"/>
      <c r="AH785" s="126"/>
      <c r="AI785" s="126"/>
      <c r="AJ785" s="126"/>
      <c r="AK785" s="126"/>
      <c r="AL785" s="126"/>
      <c r="AM785" s="126"/>
    </row>
    <row r="786" spans="1:39" s="172" customFormat="1">
      <c r="A786" s="126"/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  <c r="AF786" s="126"/>
      <c r="AG786" s="126"/>
      <c r="AH786" s="126"/>
      <c r="AI786" s="126"/>
      <c r="AJ786" s="126"/>
      <c r="AK786" s="126"/>
      <c r="AL786" s="126"/>
      <c r="AM786" s="126"/>
    </row>
    <row r="787" spans="1:39" s="172" customFormat="1">
      <c r="A787" s="126"/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  <c r="AF787" s="126"/>
      <c r="AG787" s="126"/>
      <c r="AH787" s="126"/>
      <c r="AI787" s="126"/>
      <c r="AJ787" s="126"/>
      <c r="AK787" s="126"/>
      <c r="AL787" s="126"/>
      <c r="AM787" s="126"/>
    </row>
    <row r="788" spans="1:39" s="172" customFormat="1">
      <c r="A788" s="126"/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  <c r="AF788" s="126"/>
      <c r="AG788" s="126"/>
      <c r="AH788" s="126"/>
      <c r="AI788" s="126"/>
      <c r="AJ788" s="126"/>
      <c r="AK788" s="126"/>
      <c r="AL788" s="126"/>
      <c r="AM788" s="126"/>
    </row>
    <row r="789" spans="1:39" s="172" customFormat="1">
      <c r="A789" s="126"/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  <c r="AF789" s="126"/>
      <c r="AG789" s="126"/>
      <c r="AH789" s="126"/>
      <c r="AI789" s="126"/>
      <c r="AJ789" s="126"/>
      <c r="AK789" s="126"/>
      <c r="AL789" s="126"/>
      <c r="AM789" s="126"/>
    </row>
    <row r="790" spans="1:39" s="172" customFormat="1">
      <c r="A790" s="126"/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  <c r="AF790" s="126"/>
      <c r="AG790" s="126"/>
      <c r="AH790" s="126"/>
      <c r="AI790" s="126"/>
      <c r="AJ790" s="126"/>
      <c r="AK790" s="126"/>
      <c r="AL790" s="126"/>
      <c r="AM790" s="126"/>
    </row>
    <row r="791" spans="1:39" s="172" customFormat="1">
      <c r="A791" s="126"/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  <c r="AF791" s="126"/>
      <c r="AG791" s="126"/>
      <c r="AH791" s="126"/>
      <c r="AI791" s="126"/>
      <c r="AJ791" s="126"/>
      <c r="AK791" s="126"/>
      <c r="AL791" s="126"/>
      <c r="AM791" s="126"/>
    </row>
    <row r="792" spans="1:39" s="172" customFormat="1">
      <c r="A792" s="126"/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  <c r="AF792" s="126"/>
      <c r="AG792" s="126"/>
      <c r="AH792" s="126"/>
      <c r="AI792" s="126"/>
      <c r="AJ792" s="126"/>
      <c r="AK792" s="126"/>
      <c r="AL792" s="126"/>
      <c r="AM792" s="126"/>
    </row>
    <row r="793" spans="1:39" s="172" customFormat="1">
      <c r="A793" s="126"/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  <c r="AF793" s="126"/>
      <c r="AG793" s="126"/>
      <c r="AH793" s="126"/>
      <c r="AI793" s="126"/>
      <c r="AJ793" s="126"/>
      <c r="AK793" s="126"/>
      <c r="AL793" s="126"/>
      <c r="AM793" s="126"/>
    </row>
    <row r="794" spans="1:39" s="172" customFormat="1">
      <c r="A794" s="126"/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  <c r="AF794" s="126"/>
      <c r="AG794" s="126"/>
      <c r="AH794" s="126"/>
      <c r="AI794" s="126"/>
      <c r="AJ794" s="126"/>
      <c r="AK794" s="126"/>
      <c r="AL794" s="126"/>
      <c r="AM794" s="126"/>
    </row>
    <row r="795" spans="1:39" s="172" customFormat="1">
      <c r="A795" s="126"/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  <c r="AF795" s="126"/>
      <c r="AG795" s="126"/>
      <c r="AH795" s="126"/>
      <c r="AI795" s="126"/>
      <c r="AJ795" s="126"/>
      <c r="AK795" s="126"/>
      <c r="AL795" s="126"/>
      <c r="AM795" s="126"/>
    </row>
    <row r="796" spans="1:39" s="172" customFormat="1">
      <c r="A796" s="126"/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  <c r="AF796" s="126"/>
      <c r="AG796" s="126"/>
      <c r="AH796" s="126"/>
      <c r="AI796" s="126"/>
      <c r="AJ796" s="126"/>
      <c r="AK796" s="126"/>
      <c r="AL796" s="126"/>
      <c r="AM796" s="126"/>
    </row>
    <row r="797" spans="1:39" s="172" customFormat="1">
      <c r="A797" s="126"/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  <c r="AF797" s="126"/>
      <c r="AG797" s="126"/>
      <c r="AH797" s="126"/>
      <c r="AI797" s="126"/>
      <c r="AJ797" s="126"/>
      <c r="AK797" s="126"/>
      <c r="AL797" s="126"/>
      <c r="AM797" s="126"/>
    </row>
    <row r="798" spans="1:39" s="172" customFormat="1">
      <c r="A798" s="126"/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  <c r="AF798" s="126"/>
      <c r="AG798" s="126"/>
      <c r="AH798" s="126"/>
      <c r="AI798" s="126"/>
      <c r="AJ798" s="126"/>
      <c r="AK798" s="126"/>
      <c r="AL798" s="126"/>
      <c r="AM798" s="126"/>
    </row>
    <row r="799" spans="1:39" s="172" customFormat="1">
      <c r="A799" s="126"/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  <c r="AF799" s="126"/>
      <c r="AG799" s="126"/>
      <c r="AH799" s="126"/>
      <c r="AI799" s="126"/>
      <c r="AJ799" s="126"/>
      <c r="AK799" s="126"/>
      <c r="AL799" s="126"/>
      <c r="AM799" s="126"/>
    </row>
    <row r="800" spans="1:39" s="172" customFormat="1">
      <c r="A800" s="126"/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  <c r="AF800" s="126"/>
      <c r="AG800" s="126"/>
      <c r="AH800" s="126"/>
      <c r="AI800" s="126"/>
      <c r="AJ800" s="126"/>
      <c r="AK800" s="126"/>
      <c r="AL800" s="126"/>
      <c r="AM800" s="126"/>
    </row>
    <row r="801" spans="1:39" s="172" customFormat="1">
      <c r="A801" s="126"/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  <c r="AF801" s="126"/>
      <c r="AG801" s="126"/>
      <c r="AH801" s="126"/>
      <c r="AI801" s="126"/>
      <c r="AJ801" s="126"/>
      <c r="AK801" s="126"/>
      <c r="AL801" s="126"/>
      <c r="AM801" s="126"/>
    </row>
    <row r="802" spans="1:39" s="172" customFormat="1">
      <c r="A802" s="126"/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  <c r="AF802" s="126"/>
      <c r="AG802" s="126"/>
      <c r="AH802" s="126"/>
      <c r="AI802" s="126"/>
      <c r="AJ802" s="126"/>
      <c r="AK802" s="126"/>
      <c r="AL802" s="126"/>
      <c r="AM802" s="126"/>
    </row>
    <row r="803" spans="1:39" s="172" customFormat="1">
      <c r="A803" s="126"/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  <c r="AF803" s="126"/>
      <c r="AG803" s="126"/>
      <c r="AH803" s="126"/>
      <c r="AI803" s="126"/>
      <c r="AJ803" s="126"/>
      <c r="AK803" s="126"/>
      <c r="AL803" s="126"/>
      <c r="AM803" s="126"/>
    </row>
    <row r="804" spans="1:39" s="172" customFormat="1">
      <c r="A804" s="126"/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  <c r="AF804" s="126"/>
      <c r="AG804" s="126"/>
      <c r="AH804" s="126"/>
      <c r="AI804" s="126"/>
      <c r="AJ804" s="126"/>
      <c r="AK804" s="126"/>
      <c r="AL804" s="126"/>
      <c r="AM804" s="126"/>
    </row>
    <row r="805" spans="1:39" s="172" customFormat="1">
      <c r="A805" s="126"/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  <c r="AF805" s="126"/>
      <c r="AG805" s="126"/>
      <c r="AH805" s="126"/>
      <c r="AI805" s="126"/>
      <c r="AJ805" s="126"/>
      <c r="AK805" s="126"/>
      <c r="AL805" s="126"/>
      <c r="AM805" s="126"/>
    </row>
    <row r="806" spans="1:39" s="172" customFormat="1">
      <c r="A806" s="126"/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  <c r="AF806" s="126"/>
      <c r="AG806" s="126"/>
      <c r="AH806" s="126"/>
      <c r="AI806" s="126"/>
      <c r="AJ806" s="126"/>
      <c r="AK806" s="126"/>
      <c r="AL806" s="126"/>
      <c r="AM806" s="126"/>
    </row>
    <row r="807" spans="1:39" s="172" customFormat="1">
      <c r="A807" s="126"/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  <c r="AF807" s="126"/>
      <c r="AG807" s="126"/>
      <c r="AH807" s="126"/>
      <c r="AI807" s="126"/>
      <c r="AJ807" s="126"/>
      <c r="AK807" s="126"/>
      <c r="AL807" s="126"/>
      <c r="AM807" s="126"/>
    </row>
    <row r="808" spans="1:39" s="172" customFormat="1">
      <c r="A808" s="126"/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  <c r="AF808" s="126"/>
      <c r="AG808" s="126"/>
      <c r="AH808" s="126"/>
      <c r="AI808" s="126"/>
      <c r="AJ808" s="126"/>
      <c r="AK808" s="126"/>
      <c r="AL808" s="126"/>
      <c r="AM808" s="126"/>
    </row>
    <row r="809" spans="1:39" s="172" customFormat="1">
      <c r="A809" s="126"/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  <c r="AF809" s="126"/>
      <c r="AG809" s="126"/>
      <c r="AH809" s="126"/>
      <c r="AI809" s="126"/>
      <c r="AJ809" s="126"/>
      <c r="AK809" s="126"/>
      <c r="AL809" s="126"/>
      <c r="AM809" s="126"/>
    </row>
    <row r="810" spans="1:39" s="172" customFormat="1">
      <c r="A810" s="126"/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  <c r="AF810" s="126"/>
      <c r="AG810" s="126"/>
      <c r="AH810" s="126"/>
      <c r="AI810" s="126"/>
      <c r="AJ810" s="126"/>
      <c r="AK810" s="126"/>
      <c r="AL810" s="126"/>
      <c r="AM810" s="126"/>
    </row>
    <row r="811" spans="1:39" s="172" customFormat="1">
      <c r="A811" s="126"/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  <c r="AF811" s="126"/>
      <c r="AG811" s="126"/>
      <c r="AH811" s="126"/>
      <c r="AI811" s="126"/>
      <c r="AJ811" s="126"/>
      <c r="AK811" s="126"/>
      <c r="AL811" s="126"/>
      <c r="AM811" s="126"/>
    </row>
    <row r="812" spans="1:39" s="172" customFormat="1">
      <c r="A812" s="126"/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  <c r="AF812" s="126"/>
      <c r="AG812" s="126"/>
      <c r="AH812" s="126"/>
      <c r="AI812" s="126"/>
      <c r="AJ812" s="126"/>
      <c r="AK812" s="126"/>
      <c r="AL812" s="126"/>
      <c r="AM812" s="126"/>
    </row>
    <row r="813" spans="1:39" s="172" customFormat="1">
      <c r="A813" s="126"/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  <c r="AF813" s="126"/>
      <c r="AG813" s="126"/>
      <c r="AH813" s="126"/>
      <c r="AI813" s="126"/>
      <c r="AJ813" s="126"/>
      <c r="AK813" s="126"/>
      <c r="AL813" s="126"/>
      <c r="AM813" s="126"/>
    </row>
    <row r="814" spans="1:39" s="172" customFormat="1">
      <c r="A814" s="126"/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  <c r="AF814" s="126"/>
      <c r="AG814" s="126"/>
      <c r="AH814" s="126"/>
      <c r="AI814" s="126"/>
      <c r="AJ814" s="126"/>
      <c r="AK814" s="126"/>
      <c r="AL814" s="126"/>
      <c r="AM814" s="126"/>
    </row>
    <row r="815" spans="1:39" s="172" customFormat="1">
      <c r="A815" s="126"/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  <c r="AF815" s="126"/>
      <c r="AG815" s="126"/>
      <c r="AH815" s="126"/>
      <c r="AI815" s="126"/>
      <c r="AJ815" s="126"/>
      <c r="AK815" s="126"/>
      <c r="AL815" s="126"/>
      <c r="AM815" s="126"/>
    </row>
    <row r="816" spans="1:39" s="172" customFormat="1">
      <c r="A816" s="126"/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  <c r="AF816" s="126"/>
      <c r="AG816" s="126"/>
      <c r="AH816" s="126"/>
      <c r="AI816" s="126"/>
      <c r="AJ816" s="126"/>
      <c r="AK816" s="126"/>
      <c r="AL816" s="126"/>
      <c r="AM816" s="126"/>
    </row>
    <row r="817" spans="1:39" s="172" customFormat="1">
      <c r="A817" s="126"/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  <c r="AF817" s="126"/>
      <c r="AG817" s="126"/>
      <c r="AH817" s="126"/>
      <c r="AI817" s="126"/>
      <c r="AJ817" s="126"/>
      <c r="AK817" s="126"/>
      <c r="AL817" s="126"/>
      <c r="AM817" s="126"/>
    </row>
    <row r="818" spans="1:39" s="172" customFormat="1">
      <c r="A818" s="126"/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  <c r="AF818" s="126"/>
      <c r="AG818" s="126"/>
      <c r="AH818" s="126"/>
      <c r="AI818" s="126"/>
      <c r="AJ818" s="126"/>
      <c r="AK818" s="126"/>
      <c r="AL818" s="126"/>
      <c r="AM818" s="126"/>
    </row>
    <row r="819" spans="1:39" s="172" customFormat="1">
      <c r="A819" s="126"/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  <c r="AF819" s="126"/>
      <c r="AG819" s="126"/>
      <c r="AH819" s="126"/>
      <c r="AI819" s="126"/>
      <c r="AJ819" s="126"/>
      <c r="AK819" s="126"/>
      <c r="AL819" s="126"/>
      <c r="AM819" s="126"/>
    </row>
    <row r="820" spans="1:39" s="172" customFormat="1">
      <c r="A820" s="126"/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  <c r="AF820" s="126"/>
      <c r="AG820" s="126"/>
      <c r="AH820" s="126"/>
      <c r="AI820" s="126"/>
      <c r="AJ820" s="126"/>
      <c r="AK820" s="126"/>
      <c r="AL820" s="126"/>
      <c r="AM820" s="126"/>
    </row>
    <row r="821" spans="1:39" s="172" customFormat="1">
      <c r="A821" s="126"/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  <c r="AF821" s="126"/>
      <c r="AG821" s="126"/>
      <c r="AH821" s="126"/>
      <c r="AI821" s="126"/>
      <c r="AJ821" s="126"/>
      <c r="AK821" s="126"/>
      <c r="AL821" s="126"/>
      <c r="AM821" s="126"/>
    </row>
    <row r="822" spans="1:39" s="172" customFormat="1">
      <c r="A822" s="126"/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  <c r="AF822" s="126"/>
      <c r="AG822" s="126"/>
      <c r="AH822" s="126"/>
      <c r="AI822" s="126"/>
      <c r="AJ822" s="126"/>
      <c r="AK822" s="126"/>
      <c r="AL822" s="126"/>
      <c r="AM822" s="126"/>
    </row>
    <row r="823" spans="1:39" s="172" customFormat="1">
      <c r="A823" s="126"/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  <c r="AF823" s="126"/>
      <c r="AG823" s="126"/>
      <c r="AH823" s="126"/>
      <c r="AI823" s="126"/>
      <c r="AJ823" s="126"/>
      <c r="AK823" s="126"/>
      <c r="AL823" s="126"/>
      <c r="AM823" s="126"/>
    </row>
    <row r="824" spans="1:39" s="172" customFormat="1">
      <c r="A824" s="126"/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  <c r="AF824" s="126"/>
      <c r="AG824" s="126"/>
      <c r="AH824" s="126"/>
      <c r="AI824" s="126"/>
      <c r="AJ824" s="126"/>
      <c r="AK824" s="126"/>
      <c r="AL824" s="126"/>
      <c r="AM824" s="126"/>
    </row>
    <row r="825" spans="1:39" s="172" customFormat="1">
      <c r="A825" s="126"/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  <c r="AF825" s="126"/>
      <c r="AG825" s="126"/>
      <c r="AH825" s="126"/>
      <c r="AI825" s="126"/>
      <c r="AJ825" s="126"/>
      <c r="AK825" s="126"/>
      <c r="AL825" s="126"/>
      <c r="AM825" s="126"/>
    </row>
    <row r="826" spans="1:39" s="172" customFormat="1">
      <c r="A826" s="126"/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  <c r="AF826" s="126"/>
      <c r="AG826" s="126"/>
      <c r="AH826" s="126"/>
      <c r="AI826" s="126"/>
      <c r="AJ826" s="126"/>
      <c r="AK826" s="126"/>
      <c r="AL826" s="126"/>
      <c r="AM826" s="126"/>
    </row>
    <row r="827" spans="1:39" s="172" customFormat="1">
      <c r="A827" s="126"/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  <c r="AF827" s="126"/>
      <c r="AG827" s="126"/>
      <c r="AH827" s="126"/>
      <c r="AI827" s="126"/>
      <c r="AJ827" s="126"/>
      <c r="AK827" s="126"/>
      <c r="AL827" s="126"/>
      <c r="AM827" s="126"/>
    </row>
    <row r="828" spans="1:39" s="172" customFormat="1">
      <c r="A828" s="126"/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  <c r="AF828" s="126"/>
      <c r="AG828" s="126"/>
      <c r="AH828" s="126"/>
      <c r="AI828" s="126"/>
      <c r="AJ828" s="126"/>
      <c r="AK828" s="126"/>
      <c r="AL828" s="126"/>
      <c r="AM828" s="126"/>
    </row>
    <row r="829" spans="1:39" s="172" customFormat="1">
      <c r="A829" s="126"/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  <c r="AF829" s="126"/>
      <c r="AG829" s="126"/>
      <c r="AH829" s="126"/>
      <c r="AI829" s="126"/>
      <c r="AJ829" s="126"/>
      <c r="AK829" s="126"/>
      <c r="AL829" s="126"/>
      <c r="AM829" s="126"/>
    </row>
    <row r="830" spans="1:39" s="172" customFormat="1">
      <c r="A830" s="126"/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  <c r="AF830" s="126"/>
      <c r="AG830" s="126"/>
      <c r="AH830" s="126"/>
      <c r="AI830" s="126"/>
      <c r="AJ830" s="126"/>
      <c r="AK830" s="126"/>
      <c r="AL830" s="126"/>
      <c r="AM830" s="126"/>
    </row>
    <row r="831" spans="1:39" s="172" customFormat="1">
      <c r="A831" s="126"/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  <c r="AF831" s="126"/>
      <c r="AG831" s="126"/>
      <c r="AH831" s="126"/>
      <c r="AI831" s="126"/>
      <c r="AJ831" s="126"/>
      <c r="AK831" s="126"/>
      <c r="AL831" s="126"/>
      <c r="AM831" s="126"/>
    </row>
    <row r="832" spans="1:39" s="172" customFormat="1">
      <c r="A832" s="126"/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  <c r="AF832" s="126"/>
      <c r="AG832" s="126"/>
      <c r="AH832" s="126"/>
      <c r="AI832" s="126"/>
      <c r="AJ832" s="126"/>
      <c r="AK832" s="126"/>
      <c r="AL832" s="126"/>
      <c r="AM832" s="126"/>
    </row>
    <row r="833" spans="1:39" s="172" customFormat="1">
      <c r="A833" s="126"/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  <c r="AF833" s="126"/>
      <c r="AG833" s="126"/>
      <c r="AH833" s="126"/>
      <c r="AI833" s="126"/>
      <c r="AJ833" s="126"/>
      <c r="AK833" s="126"/>
      <c r="AL833" s="126"/>
      <c r="AM833" s="126"/>
    </row>
    <row r="834" spans="1:39" s="172" customFormat="1">
      <c r="A834" s="126"/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  <c r="AF834" s="126"/>
      <c r="AG834" s="126"/>
      <c r="AH834" s="126"/>
      <c r="AI834" s="126"/>
      <c r="AJ834" s="126"/>
      <c r="AK834" s="126"/>
      <c r="AL834" s="126"/>
      <c r="AM834" s="126"/>
    </row>
    <row r="835" spans="1:39" s="172" customFormat="1">
      <c r="A835" s="126"/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  <c r="AF835" s="126"/>
      <c r="AG835" s="126"/>
      <c r="AH835" s="126"/>
      <c r="AI835" s="126"/>
      <c r="AJ835" s="126"/>
      <c r="AK835" s="126"/>
      <c r="AL835" s="126"/>
      <c r="AM835" s="126"/>
    </row>
    <row r="836" spans="1:39" s="172" customFormat="1">
      <c r="A836" s="126"/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  <c r="AF836" s="126"/>
      <c r="AG836" s="126"/>
      <c r="AH836" s="126"/>
      <c r="AI836" s="126"/>
      <c r="AJ836" s="126"/>
      <c r="AK836" s="126"/>
      <c r="AL836" s="126"/>
      <c r="AM836" s="126"/>
    </row>
    <row r="837" spans="1:39" s="172" customFormat="1">
      <c r="A837" s="126"/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  <c r="AF837" s="126"/>
      <c r="AG837" s="126"/>
      <c r="AH837" s="126"/>
      <c r="AI837" s="126"/>
      <c r="AJ837" s="126"/>
      <c r="AK837" s="126"/>
      <c r="AL837" s="126"/>
      <c r="AM837" s="126"/>
    </row>
    <row r="838" spans="1:39" s="172" customFormat="1">
      <c r="A838" s="126"/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  <c r="AF838" s="126"/>
      <c r="AG838" s="126"/>
      <c r="AH838" s="126"/>
      <c r="AI838" s="126"/>
      <c r="AJ838" s="126"/>
      <c r="AK838" s="126"/>
      <c r="AL838" s="126"/>
      <c r="AM838" s="126"/>
    </row>
    <row r="839" spans="1:39" s="172" customFormat="1">
      <c r="A839" s="126"/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  <c r="AF839" s="126"/>
      <c r="AG839" s="126"/>
      <c r="AH839" s="126"/>
      <c r="AI839" s="126"/>
      <c r="AJ839" s="126"/>
      <c r="AK839" s="126"/>
      <c r="AL839" s="126"/>
      <c r="AM839" s="126"/>
    </row>
    <row r="840" spans="1:39" s="172" customFormat="1">
      <c r="A840" s="126"/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  <c r="AF840" s="126"/>
      <c r="AG840" s="126"/>
      <c r="AH840" s="126"/>
      <c r="AI840" s="126"/>
      <c r="AJ840" s="126"/>
      <c r="AK840" s="126"/>
      <c r="AL840" s="126"/>
      <c r="AM840" s="126"/>
    </row>
    <row r="841" spans="1:39" s="172" customFormat="1">
      <c r="A841" s="126"/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  <c r="AF841" s="126"/>
      <c r="AG841" s="126"/>
      <c r="AH841" s="126"/>
      <c r="AI841" s="126"/>
      <c r="AJ841" s="126"/>
      <c r="AK841" s="126"/>
      <c r="AL841" s="126"/>
      <c r="AM841" s="126"/>
    </row>
    <row r="842" spans="1:39" s="172" customFormat="1">
      <c r="A842" s="126"/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  <c r="AF842" s="126"/>
      <c r="AG842" s="126"/>
      <c r="AH842" s="126"/>
      <c r="AI842" s="126"/>
      <c r="AJ842" s="126"/>
      <c r="AK842" s="126"/>
      <c r="AL842" s="126"/>
      <c r="AM842" s="126"/>
    </row>
    <row r="843" spans="1:39" s="172" customFormat="1">
      <c r="A843" s="126"/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  <c r="AF843" s="126"/>
      <c r="AG843" s="126"/>
      <c r="AH843" s="126"/>
      <c r="AI843" s="126"/>
      <c r="AJ843" s="126"/>
      <c r="AK843" s="126"/>
      <c r="AL843" s="126"/>
      <c r="AM843" s="126"/>
    </row>
    <row r="844" spans="1:39" s="172" customFormat="1">
      <c r="A844" s="126"/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  <c r="AF844" s="126"/>
      <c r="AG844" s="126"/>
      <c r="AH844" s="126"/>
      <c r="AI844" s="126"/>
      <c r="AJ844" s="126"/>
      <c r="AK844" s="126"/>
      <c r="AL844" s="126"/>
      <c r="AM844" s="126"/>
    </row>
    <row r="845" spans="1:39" s="172" customFormat="1">
      <c r="A845" s="126"/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  <c r="AF845" s="126"/>
      <c r="AG845" s="126"/>
      <c r="AH845" s="126"/>
      <c r="AI845" s="126"/>
      <c r="AJ845" s="126"/>
      <c r="AK845" s="126"/>
      <c r="AL845" s="126"/>
      <c r="AM845" s="126"/>
    </row>
    <row r="846" spans="1:39" s="172" customFormat="1">
      <c r="A846" s="126"/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  <c r="AF846" s="126"/>
      <c r="AG846" s="126"/>
      <c r="AH846" s="126"/>
      <c r="AI846" s="126"/>
      <c r="AJ846" s="126"/>
      <c r="AK846" s="126"/>
      <c r="AL846" s="126"/>
      <c r="AM846" s="126"/>
    </row>
    <row r="847" spans="1:39" s="172" customFormat="1">
      <c r="A847" s="126"/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  <c r="AF847" s="126"/>
      <c r="AG847" s="126"/>
      <c r="AH847" s="126"/>
      <c r="AI847" s="126"/>
      <c r="AJ847" s="126"/>
      <c r="AK847" s="126"/>
      <c r="AL847" s="126"/>
      <c r="AM847" s="126"/>
    </row>
    <row r="848" spans="1:39" s="172" customFormat="1">
      <c r="A848" s="126"/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  <c r="AF848" s="126"/>
      <c r="AG848" s="126"/>
      <c r="AH848" s="126"/>
      <c r="AI848" s="126"/>
      <c r="AJ848" s="126"/>
      <c r="AK848" s="126"/>
      <c r="AL848" s="126"/>
      <c r="AM848" s="126"/>
    </row>
    <row r="849" spans="1:39" s="172" customFormat="1">
      <c r="A849" s="126"/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  <c r="AF849" s="126"/>
      <c r="AG849" s="126"/>
      <c r="AH849" s="126"/>
      <c r="AI849" s="126"/>
      <c r="AJ849" s="126"/>
      <c r="AK849" s="126"/>
      <c r="AL849" s="126"/>
      <c r="AM849" s="126"/>
    </row>
    <row r="850" spans="1:39" s="172" customFormat="1">
      <c r="A850" s="126"/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  <c r="AF850" s="126"/>
      <c r="AG850" s="126"/>
      <c r="AH850" s="126"/>
      <c r="AI850" s="126"/>
      <c r="AJ850" s="126"/>
      <c r="AK850" s="126"/>
      <c r="AL850" s="126"/>
      <c r="AM850" s="126"/>
    </row>
    <row r="851" spans="1:39" s="172" customFormat="1">
      <c r="A851" s="126"/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  <c r="AF851" s="126"/>
      <c r="AG851" s="126"/>
      <c r="AH851" s="126"/>
      <c r="AI851" s="126"/>
      <c r="AJ851" s="126"/>
      <c r="AK851" s="126"/>
      <c r="AL851" s="126"/>
      <c r="AM851" s="126"/>
    </row>
    <row r="852" spans="1:39" s="172" customFormat="1">
      <c r="A852" s="126"/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  <c r="AF852" s="126"/>
      <c r="AG852" s="126"/>
      <c r="AH852" s="126"/>
      <c r="AI852" s="126"/>
      <c r="AJ852" s="126"/>
      <c r="AK852" s="126"/>
      <c r="AL852" s="126"/>
      <c r="AM852" s="126"/>
    </row>
    <row r="853" spans="1:39" s="172" customFormat="1">
      <c r="A853" s="126"/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  <c r="AF853" s="126"/>
      <c r="AG853" s="126"/>
      <c r="AH853" s="126"/>
      <c r="AI853" s="126"/>
      <c r="AJ853" s="126"/>
      <c r="AK853" s="126"/>
      <c r="AL853" s="126"/>
      <c r="AM853" s="126"/>
    </row>
    <row r="854" spans="1:39" s="172" customFormat="1">
      <c r="A854" s="126"/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  <c r="AF854" s="126"/>
      <c r="AG854" s="126"/>
      <c r="AH854" s="126"/>
      <c r="AI854" s="126"/>
      <c r="AJ854" s="126"/>
      <c r="AK854" s="126"/>
      <c r="AL854" s="126"/>
      <c r="AM854" s="126"/>
    </row>
    <row r="855" spans="1:39" s="172" customFormat="1">
      <c r="A855" s="126"/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  <c r="AF855" s="126"/>
      <c r="AG855" s="126"/>
      <c r="AH855" s="126"/>
      <c r="AI855" s="126"/>
      <c r="AJ855" s="126"/>
      <c r="AK855" s="126"/>
      <c r="AL855" s="126"/>
      <c r="AM855" s="126"/>
    </row>
    <row r="856" spans="1:39" s="172" customFormat="1">
      <c r="A856" s="126"/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  <c r="AF856" s="126"/>
      <c r="AG856" s="126"/>
      <c r="AH856" s="126"/>
      <c r="AI856" s="126"/>
      <c r="AJ856" s="126"/>
      <c r="AK856" s="126"/>
      <c r="AL856" s="126"/>
      <c r="AM856" s="126"/>
    </row>
    <row r="857" spans="1:39" s="172" customFormat="1">
      <c r="A857" s="126"/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  <c r="AF857" s="126"/>
      <c r="AG857" s="126"/>
      <c r="AH857" s="126"/>
      <c r="AI857" s="126"/>
      <c r="AJ857" s="126"/>
      <c r="AK857" s="126"/>
      <c r="AL857" s="126"/>
      <c r="AM857" s="126"/>
    </row>
    <row r="858" spans="1:39" s="172" customFormat="1">
      <c r="A858" s="126"/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  <c r="AF858" s="126"/>
      <c r="AG858" s="126"/>
      <c r="AH858" s="126"/>
      <c r="AI858" s="126"/>
      <c r="AJ858" s="126"/>
      <c r="AK858" s="126"/>
      <c r="AL858" s="126"/>
      <c r="AM858" s="126"/>
    </row>
    <row r="859" spans="1:39" s="172" customFormat="1">
      <c r="A859" s="126"/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  <c r="AF859" s="126"/>
      <c r="AG859" s="126"/>
      <c r="AH859" s="126"/>
      <c r="AI859" s="126"/>
      <c r="AJ859" s="126"/>
      <c r="AK859" s="126"/>
      <c r="AL859" s="126"/>
      <c r="AM859" s="126"/>
    </row>
    <row r="860" spans="1:39" s="172" customFormat="1">
      <c r="A860" s="126"/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  <c r="AF860" s="126"/>
      <c r="AG860" s="126"/>
      <c r="AH860" s="126"/>
      <c r="AI860" s="126"/>
      <c r="AJ860" s="126"/>
      <c r="AK860" s="126"/>
      <c r="AL860" s="126"/>
      <c r="AM860" s="126"/>
    </row>
    <row r="861" spans="1:39" s="172" customFormat="1">
      <c r="A861" s="126"/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  <c r="AF861" s="126"/>
      <c r="AG861" s="126"/>
      <c r="AH861" s="126"/>
      <c r="AI861" s="126"/>
      <c r="AJ861" s="126"/>
      <c r="AK861" s="126"/>
      <c r="AL861" s="126"/>
      <c r="AM861" s="126"/>
    </row>
    <row r="862" spans="1:39" s="172" customFormat="1">
      <c r="A862" s="126"/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  <c r="AF862" s="126"/>
      <c r="AG862" s="126"/>
      <c r="AH862" s="126"/>
      <c r="AI862" s="126"/>
      <c r="AJ862" s="126"/>
      <c r="AK862" s="126"/>
      <c r="AL862" s="126"/>
      <c r="AM862" s="126"/>
    </row>
    <row r="863" spans="1:39" s="172" customFormat="1">
      <c r="A863" s="126"/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  <c r="AF863" s="126"/>
      <c r="AG863" s="126"/>
      <c r="AH863" s="126"/>
      <c r="AI863" s="126"/>
      <c r="AJ863" s="126"/>
      <c r="AK863" s="126"/>
      <c r="AL863" s="126"/>
      <c r="AM863" s="126"/>
    </row>
    <row r="864" spans="1:39" s="172" customFormat="1">
      <c r="A864" s="126"/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  <c r="AF864" s="126"/>
      <c r="AG864" s="126"/>
      <c r="AH864" s="126"/>
      <c r="AI864" s="126"/>
      <c r="AJ864" s="126"/>
      <c r="AK864" s="126"/>
      <c r="AL864" s="126"/>
      <c r="AM864" s="126"/>
    </row>
    <row r="865" spans="1:39" s="172" customFormat="1">
      <c r="A865" s="126"/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  <c r="AF865" s="126"/>
      <c r="AG865" s="126"/>
      <c r="AH865" s="126"/>
      <c r="AI865" s="126"/>
      <c r="AJ865" s="126"/>
      <c r="AK865" s="126"/>
      <c r="AL865" s="126"/>
      <c r="AM865" s="126"/>
    </row>
    <row r="866" spans="1:39" s="172" customFormat="1">
      <c r="A866" s="126"/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  <c r="AF866" s="126"/>
      <c r="AG866" s="126"/>
      <c r="AH866" s="126"/>
      <c r="AI866" s="126"/>
      <c r="AJ866" s="126"/>
      <c r="AK866" s="126"/>
      <c r="AL866" s="126"/>
      <c r="AM866" s="126"/>
    </row>
    <row r="867" spans="1:39" s="172" customFormat="1">
      <c r="A867" s="126"/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  <c r="AF867" s="126"/>
      <c r="AG867" s="126"/>
      <c r="AH867" s="126"/>
      <c r="AI867" s="126"/>
      <c r="AJ867" s="126"/>
      <c r="AK867" s="126"/>
      <c r="AL867" s="126"/>
      <c r="AM867" s="126"/>
    </row>
    <row r="868" spans="1:39" s="172" customFormat="1">
      <c r="A868" s="126"/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  <c r="AF868" s="126"/>
      <c r="AG868" s="126"/>
      <c r="AH868" s="126"/>
      <c r="AI868" s="126"/>
      <c r="AJ868" s="126"/>
      <c r="AK868" s="126"/>
      <c r="AL868" s="126"/>
      <c r="AM868" s="126"/>
    </row>
    <row r="869" spans="1:39" s="172" customFormat="1">
      <c r="A869" s="126"/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  <c r="AF869" s="126"/>
      <c r="AG869" s="126"/>
      <c r="AH869" s="126"/>
      <c r="AI869" s="126"/>
      <c r="AJ869" s="126"/>
      <c r="AK869" s="126"/>
      <c r="AL869" s="126"/>
      <c r="AM869" s="126"/>
    </row>
    <row r="870" spans="1:39" s="172" customFormat="1">
      <c r="A870" s="126"/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  <c r="AF870" s="126"/>
      <c r="AG870" s="126"/>
      <c r="AH870" s="126"/>
      <c r="AI870" s="126"/>
      <c r="AJ870" s="126"/>
      <c r="AK870" s="126"/>
      <c r="AL870" s="126"/>
      <c r="AM870" s="126"/>
    </row>
    <row r="871" spans="1:39" s="172" customFormat="1">
      <c r="A871" s="126"/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  <c r="AF871" s="126"/>
      <c r="AG871" s="126"/>
      <c r="AH871" s="126"/>
      <c r="AI871" s="126"/>
      <c r="AJ871" s="126"/>
      <c r="AK871" s="126"/>
      <c r="AL871" s="126"/>
      <c r="AM871" s="126"/>
    </row>
    <row r="872" spans="1:39" s="172" customFormat="1">
      <c r="A872" s="126"/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  <c r="AF872" s="126"/>
      <c r="AG872" s="126"/>
      <c r="AH872" s="126"/>
      <c r="AI872" s="126"/>
      <c r="AJ872" s="126"/>
      <c r="AK872" s="126"/>
      <c r="AL872" s="126"/>
      <c r="AM872" s="126"/>
    </row>
    <row r="873" spans="1:39" s="172" customFormat="1">
      <c r="A873" s="126"/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  <c r="AF873" s="126"/>
      <c r="AG873" s="126"/>
      <c r="AH873" s="126"/>
      <c r="AI873" s="126"/>
      <c r="AJ873" s="126"/>
      <c r="AK873" s="126"/>
      <c r="AL873" s="126"/>
      <c r="AM873" s="126"/>
    </row>
    <row r="874" spans="1:39" s="172" customFormat="1">
      <c r="A874" s="126"/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  <c r="AF874" s="126"/>
      <c r="AG874" s="126"/>
      <c r="AH874" s="126"/>
      <c r="AI874" s="126"/>
      <c r="AJ874" s="126"/>
      <c r="AK874" s="126"/>
      <c r="AL874" s="126"/>
      <c r="AM874" s="126"/>
    </row>
    <row r="875" spans="1:39" s="172" customFormat="1">
      <c r="A875" s="126"/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  <c r="AF875" s="126"/>
      <c r="AG875" s="126"/>
      <c r="AH875" s="126"/>
      <c r="AI875" s="126"/>
      <c r="AJ875" s="126"/>
      <c r="AK875" s="126"/>
      <c r="AL875" s="126"/>
      <c r="AM875" s="126"/>
    </row>
    <row r="876" spans="1:39" s="172" customFormat="1">
      <c r="A876" s="126"/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  <c r="AF876" s="126"/>
      <c r="AG876" s="126"/>
      <c r="AH876" s="126"/>
      <c r="AI876" s="126"/>
      <c r="AJ876" s="126"/>
      <c r="AK876" s="126"/>
      <c r="AL876" s="126"/>
      <c r="AM876" s="126"/>
    </row>
    <row r="877" spans="1:39" s="172" customFormat="1">
      <c r="A877" s="126"/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  <c r="AF877" s="126"/>
      <c r="AG877" s="126"/>
      <c r="AH877" s="126"/>
      <c r="AI877" s="126"/>
      <c r="AJ877" s="126"/>
      <c r="AK877" s="126"/>
      <c r="AL877" s="126"/>
      <c r="AM877" s="126"/>
    </row>
    <row r="878" spans="1:39" s="172" customFormat="1">
      <c r="A878" s="126"/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  <c r="AF878" s="126"/>
      <c r="AG878" s="126"/>
      <c r="AH878" s="126"/>
      <c r="AI878" s="126"/>
      <c r="AJ878" s="126"/>
      <c r="AK878" s="126"/>
      <c r="AL878" s="126"/>
      <c r="AM878" s="126"/>
    </row>
    <row r="879" spans="1:39" s="172" customFormat="1">
      <c r="A879" s="126"/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  <c r="AF879" s="126"/>
      <c r="AG879" s="126"/>
      <c r="AH879" s="126"/>
      <c r="AI879" s="126"/>
      <c r="AJ879" s="126"/>
      <c r="AK879" s="126"/>
      <c r="AL879" s="126"/>
      <c r="AM879" s="126"/>
    </row>
    <row r="880" spans="1:39" s="172" customFormat="1">
      <c r="A880" s="126"/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  <c r="AF880" s="126"/>
      <c r="AG880" s="126"/>
      <c r="AH880" s="126"/>
      <c r="AI880" s="126"/>
      <c r="AJ880" s="126"/>
      <c r="AK880" s="126"/>
      <c r="AL880" s="126"/>
      <c r="AM880" s="126"/>
    </row>
    <row r="881" spans="1:39" s="172" customFormat="1">
      <c r="A881" s="126"/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  <c r="AF881" s="126"/>
      <c r="AG881" s="126"/>
      <c r="AH881" s="126"/>
      <c r="AI881" s="126"/>
      <c r="AJ881" s="126"/>
      <c r="AK881" s="126"/>
      <c r="AL881" s="126"/>
      <c r="AM881" s="126"/>
    </row>
    <row r="882" spans="1:39" s="172" customFormat="1">
      <c r="A882" s="126"/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  <c r="AF882" s="126"/>
      <c r="AG882" s="126"/>
      <c r="AH882" s="126"/>
      <c r="AI882" s="126"/>
      <c r="AJ882" s="126"/>
      <c r="AK882" s="126"/>
      <c r="AL882" s="126"/>
      <c r="AM882" s="126"/>
    </row>
    <row r="883" spans="1:39" s="172" customFormat="1">
      <c r="A883" s="126"/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  <c r="AF883" s="126"/>
      <c r="AG883" s="126"/>
      <c r="AH883" s="126"/>
      <c r="AI883" s="126"/>
      <c r="AJ883" s="126"/>
      <c r="AK883" s="126"/>
      <c r="AL883" s="126"/>
      <c r="AM883" s="126"/>
    </row>
    <row r="884" spans="1:39" s="172" customFormat="1">
      <c r="A884" s="126"/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  <c r="AF884" s="126"/>
      <c r="AG884" s="126"/>
      <c r="AH884" s="126"/>
      <c r="AI884" s="126"/>
      <c r="AJ884" s="126"/>
      <c r="AK884" s="126"/>
      <c r="AL884" s="126"/>
      <c r="AM884" s="126"/>
    </row>
    <row r="885" spans="1:39" s="172" customFormat="1">
      <c r="A885" s="126"/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  <c r="AF885" s="126"/>
      <c r="AG885" s="126"/>
      <c r="AH885" s="126"/>
      <c r="AI885" s="126"/>
      <c r="AJ885" s="126"/>
      <c r="AK885" s="126"/>
      <c r="AL885" s="126"/>
      <c r="AM885" s="126"/>
    </row>
    <row r="886" spans="1:39" s="172" customFormat="1">
      <c r="A886" s="126"/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  <c r="AF886" s="126"/>
      <c r="AG886" s="126"/>
      <c r="AH886" s="126"/>
      <c r="AI886" s="126"/>
      <c r="AJ886" s="126"/>
      <c r="AK886" s="126"/>
      <c r="AL886" s="126"/>
      <c r="AM886" s="126"/>
    </row>
    <row r="887" spans="1:39" s="172" customFormat="1">
      <c r="A887" s="126"/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  <c r="AF887" s="126"/>
      <c r="AG887" s="126"/>
      <c r="AH887" s="126"/>
      <c r="AI887" s="126"/>
      <c r="AJ887" s="126"/>
      <c r="AK887" s="126"/>
      <c r="AL887" s="126"/>
      <c r="AM887" s="126"/>
    </row>
    <row r="888" spans="1:39" s="172" customFormat="1">
      <c r="A888" s="126"/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  <c r="AF888" s="126"/>
      <c r="AG888" s="126"/>
      <c r="AH888" s="126"/>
      <c r="AI888" s="126"/>
      <c r="AJ888" s="126"/>
      <c r="AK888" s="126"/>
      <c r="AL888" s="126"/>
      <c r="AM888" s="126"/>
    </row>
    <row r="889" spans="1:39" s="172" customFormat="1">
      <c r="A889" s="126"/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  <c r="AF889" s="126"/>
      <c r="AG889" s="126"/>
      <c r="AH889" s="126"/>
      <c r="AI889" s="126"/>
      <c r="AJ889" s="126"/>
      <c r="AK889" s="126"/>
      <c r="AL889" s="126"/>
      <c r="AM889" s="126"/>
    </row>
    <row r="890" spans="1:39" s="172" customFormat="1">
      <c r="A890" s="126"/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  <c r="AF890" s="126"/>
      <c r="AG890" s="126"/>
      <c r="AH890" s="126"/>
      <c r="AI890" s="126"/>
      <c r="AJ890" s="126"/>
      <c r="AK890" s="126"/>
      <c r="AL890" s="126"/>
      <c r="AM890" s="126"/>
    </row>
    <row r="891" spans="1:39" s="172" customFormat="1">
      <c r="A891" s="126"/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  <c r="AF891" s="126"/>
      <c r="AG891" s="126"/>
      <c r="AH891" s="126"/>
      <c r="AI891" s="126"/>
      <c r="AJ891" s="126"/>
      <c r="AK891" s="126"/>
      <c r="AL891" s="126"/>
      <c r="AM891" s="126"/>
    </row>
    <row r="892" spans="1:39" s="172" customFormat="1">
      <c r="A892" s="126"/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  <c r="AF892" s="126"/>
      <c r="AG892" s="126"/>
      <c r="AH892" s="126"/>
      <c r="AI892" s="126"/>
      <c r="AJ892" s="126"/>
      <c r="AK892" s="126"/>
      <c r="AL892" s="126"/>
      <c r="AM892" s="126"/>
    </row>
    <row r="893" spans="1:39" s="172" customFormat="1">
      <c r="A893" s="126"/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  <c r="AF893" s="126"/>
      <c r="AG893" s="126"/>
      <c r="AH893" s="126"/>
      <c r="AI893" s="126"/>
      <c r="AJ893" s="126"/>
      <c r="AK893" s="126"/>
      <c r="AL893" s="126"/>
      <c r="AM893" s="126"/>
    </row>
    <row r="894" spans="1:39" s="172" customFormat="1">
      <c r="A894" s="126"/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  <c r="AF894" s="126"/>
      <c r="AG894" s="126"/>
      <c r="AH894" s="126"/>
      <c r="AI894" s="126"/>
      <c r="AJ894" s="126"/>
      <c r="AK894" s="126"/>
      <c r="AL894" s="126"/>
      <c r="AM894" s="126"/>
    </row>
    <row r="895" spans="1:39" s="172" customFormat="1">
      <c r="A895" s="126"/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  <c r="AF895" s="126"/>
      <c r="AG895" s="126"/>
      <c r="AH895" s="126"/>
      <c r="AI895" s="126"/>
      <c r="AJ895" s="126"/>
      <c r="AK895" s="126"/>
      <c r="AL895" s="126"/>
      <c r="AM895" s="126"/>
    </row>
    <row r="896" spans="1:39" s="172" customFormat="1">
      <c r="A896" s="126"/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  <c r="AF896" s="126"/>
      <c r="AG896" s="126"/>
      <c r="AH896" s="126"/>
      <c r="AI896" s="126"/>
      <c r="AJ896" s="126"/>
      <c r="AK896" s="126"/>
      <c r="AL896" s="126"/>
      <c r="AM896" s="126"/>
    </row>
    <row r="897" spans="1:39" s="172" customFormat="1">
      <c r="A897" s="126"/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  <c r="AF897" s="126"/>
      <c r="AG897" s="126"/>
      <c r="AH897" s="126"/>
      <c r="AI897" s="126"/>
      <c r="AJ897" s="126"/>
      <c r="AK897" s="126"/>
      <c r="AL897" s="126"/>
      <c r="AM897" s="126"/>
    </row>
    <row r="898" spans="1:39" s="172" customFormat="1">
      <c r="A898" s="126"/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  <c r="AF898" s="126"/>
      <c r="AG898" s="126"/>
      <c r="AH898" s="126"/>
      <c r="AI898" s="126"/>
      <c r="AJ898" s="126"/>
      <c r="AK898" s="126"/>
      <c r="AL898" s="126"/>
      <c r="AM898" s="126"/>
    </row>
    <row r="899" spans="1:39" s="172" customFormat="1">
      <c r="A899" s="126"/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  <c r="AF899" s="126"/>
      <c r="AG899" s="126"/>
      <c r="AH899" s="126"/>
      <c r="AI899" s="126"/>
      <c r="AJ899" s="126"/>
      <c r="AK899" s="126"/>
      <c r="AL899" s="126"/>
      <c r="AM899" s="126"/>
    </row>
    <row r="900" spans="1:39" s="172" customFormat="1">
      <c r="A900" s="126"/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  <c r="AF900" s="126"/>
      <c r="AG900" s="126"/>
      <c r="AH900" s="126"/>
      <c r="AI900" s="126"/>
      <c r="AJ900" s="126"/>
      <c r="AK900" s="126"/>
      <c r="AL900" s="126"/>
      <c r="AM900" s="126"/>
    </row>
    <row r="901" spans="1:39" s="172" customFormat="1">
      <c r="A901" s="126"/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  <c r="AF901" s="126"/>
      <c r="AG901" s="126"/>
      <c r="AH901" s="126"/>
      <c r="AI901" s="126"/>
      <c r="AJ901" s="126"/>
      <c r="AK901" s="126"/>
      <c r="AL901" s="126"/>
      <c r="AM901" s="126"/>
    </row>
    <row r="902" spans="1:39" s="172" customFormat="1">
      <c r="A902" s="126"/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  <c r="AF902" s="126"/>
      <c r="AG902" s="126"/>
      <c r="AH902" s="126"/>
      <c r="AI902" s="126"/>
      <c r="AJ902" s="126"/>
      <c r="AK902" s="126"/>
      <c r="AL902" s="126"/>
      <c r="AM902" s="126"/>
    </row>
    <row r="903" spans="1:39" s="172" customFormat="1">
      <c r="A903" s="126"/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  <c r="AF903" s="126"/>
      <c r="AG903" s="126"/>
      <c r="AH903" s="126"/>
      <c r="AI903" s="126"/>
      <c r="AJ903" s="126"/>
      <c r="AK903" s="126"/>
      <c r="AL903" s="126"/>
      <c r="AM903" s="126"/>
    </row>
    <row r="904" spans="1:39" s="172" customFormat="1">
      <c r="A904" s="126"/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  <c r="AF904" s="126"/>
      <c r="AG904" s="126"/>
      <c r="AH904" s="126"/>
      <c r="AI904" s="126"/>
      <c r="AJ904" s="126"/>
      <c r="AK904" s="126"/>
      <c r="AL904" s="126"/>
      <c r="AM904" s="126"/>
    </row>
    <row r="905" spans="1:39" s="172" customFormat="1">
      <c r="A905" s="126"/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  <c r="AF905" s="126"/>
      <c r="AG905" s="126"/>
      <c r="AH905" s="126"/>
      <c r="AI905" s="126"/>
      <c r="AJ905" s="126"/>
      <c r="AK905" s="126"/>
      <c r="AL905" s="126"/>
      <c r="AM905" s="126"/>
    </row>
    <row r="906" spans="1:39" s="172" customFormat="1">
      <c r="A906" s="126"/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  <c r="AF906" s="126"/>
      <c r="AG906" s="126"/>
      <c r="AH906" s="126"/>
      <c r="AI906" s="126"/>
      <c r="AJ906" s="126"/>
      <c r="AK906" s="126"/>
      <c r="AL906" s="126"/>
      <c r="AM906" s="126"/>
    </row>
    <row r="907" spans="1:39" s="172" customFormat="1">
      <c r="A907" s="126"/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  <c r="AF907" s="126"/>
      <c r="AG907" s="126"/>
      <c r="AH907" s="126"/>
      <c r="AI907" s="126"/>
      <c r="AJ907" s="126"/>
      <c r="AK907" s="126"/>
      <c r="AL907" s="126"/>
      <c r="AM907" s="126"/>
    </row>
    <row r="908" spans="1:39" s="172" customFormat="1">
      <c r="A908" s="126"/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  <c r="AF908" s="126"/>
      <c r="AG908" s="126"/>
      <c r="AH908" s="126"/>
      <c r="AI908" s="126"/>
      <c r="AJ908" s="126"/>
      <c r="AK908" s="126"/>
      <c r="AL908" s="126"/>
      <c r="AM908" s="126"/>
    </row>
    <row r="909" spans="1:39" s="172" customFormat="1">
      <c r="A909" s="126"/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  <c r="AF909" s="126"/>
      <c r="AG909" s="126"/>
      <c r="AH909" s="126"/>
      <c r="AI909" s="126"/>
      <c r="AJ909" s="126"/>
      <c r="AK909" s="126"/>
      <c r="AL909" s="126"/>
      <c r="AM909" s="126"/>
    </row>
    <row r="910" spans="1:39" s="172" customFormat="1">
      <c r="A910" s="126"/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  <c r="AF910" s="126"/>
      <c r="AG910" s="126"/>
      <c r="AH910" s="126"/>
      <c r="AI910" s="126"/>
      <c r="AJ910" s="126"/>
      <c r="AK910" s="126"/>
      <c r="AL910" s="126"/>
      <c r="AM910" s="126"/>
    </row>
    <row r="911" spans="1:39" s="172" customFormat="1">
      <c r="A911" s="126"/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  <c r="AF911" s="126"/>
      <c r="AG911" s="126"/>
      <c r="AH911" s="126"/>
      <c r="AI911" s="126"/>
      <c r="AJ911" s="126"/>
      <c r="AK911" s="126"/>
      <c r="AL911" s="126"/>
      <c r="AM911" s="126"/>
    </row>
    <row r="912" spans="1:39" s="172" customFormat="1">
      <c r="A912" s="126"/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  <c r="AF912" s="126"/>
      <c r="AG912" s="126"/>
      <c r="AH912" s="126"/>
      <c r="AI912" s="126"/>
      <c r="AJ912" s="126"/>
      <c r="AK912" s="126"/>
      <c r="AL912" s="126"/>
      <c r="AM912" s="126"/>
    </row>
    <row r="913" spans="1:39" s="172" customFormat="1">
      <c r="A913" s="126"/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  <c r="AF913" s="126"/>
      <c r="AG913" s="126"/>
      <c r="AH913" s="126"/>
      <c r="AI913" s="126"/>
      <c r="AJ913" s="126"/>
      <c r="AK913" s="126"/>
      <c r="AL913" s="126"/>
      <c r="AM913" s="126"/>
    </row>
    <row r="914" spans="1:39" s="172" customFormat="1">
      <c r="A914" s="126"/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  <c r="AF914" s="126"/>
      <c r="AG914" s="126"/>
      <c r="AH914" s="126"/>
      <c r="AI914" s="126"/>
      <c r="AJ914" s="126"/>
      <c r="AK914" s="126"/>
      <c r="AL914" s="126"/>
      <c r="AM914" s="126"/>
    </row>
    <row r="915" spans="1:39" s="172" customFormat="1">
      <c r="A915" s="126"/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  <c r="AF915" s="126"/>
      <c r="AG915" s="126"/>
      <c r="AH915" s="126"/>
      <c r="AI915" s="126"/>
      <c r="AJ915" s="126"/>
      <c r="AK915" s="126"/>
      <c r="AL915" s="126"/>
      <c r="AM915" s="126"/>
    </row>
    <row r="916" spans="1:39" s="172" customFormat="1">
      <c r="A916" s="126"/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  <c r="AF916" s="126"/>
      <c r="AG916" s="126"/>
      <c r="AH916" s="126"/>
      <c r="AI916" s="126"/>
      <c r="AJ916" s="126"/>
      <c r="AK916" s="126"/>
      <c r="AL916" s="126"/>
      <c r="AM916" s="126"/>
    </row>
    <row r="917" spans="1:39" s="172" customFormat="1">
      <c r="A917" s="126"/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  <c r="AF917" s="126"/>
      <c r="AG917" s="126"/>
      <c r="AH917" s="126"/>
      <c r="AI917" s="126"/>
      <c r="AJ917" s="126"/>
      <c r="AK917" s="126"/>
      <c r="AL917" s="126"/>
      <c r="AM917" s="126"/>
    </row>
    <row r="918" spans="1:39" s="172" customFormat="1">
      <c r="A918" s="126"/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  <c r="AF918" s="126"/>
      <c r="AG918" s="126"/>
      <c r="AH918" s="126"/>
      <c r="AI918" s="126"/>
      <c r="AJ918" s="126"/>
      <c r="AK918" s="126"/>
      <c r="AL918" s="126"/>
      <c r="AM918" s="126"/>
    </row>
    <row r="919" spans="1:39" s="172" customFormat="1">
      <c r="A919" s="126"/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  <c r="AF919" s="126"/>
      <c r="AG919" s="126"/>
      <c r="AH919" s="126"/>
      <c r="AI919" s="126"/>
      <c r="AJ919" s="126"/>
      <c r="AK919" s="126"/>
      <c r="AL919" s="126"/>
      <c r="AM919" s="126"/>
    </row>
    <row r="920" spans="1:39" s="172" customFormat="1">
      <c r="A920" s="126"/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  <c r="AF920" s="126"/>
      <c r="AG920" s="126"/>
      <c r="AH920" s="126"/>
      <c r="AI920" s="126"/>
      <c r="AJ920" s="126"/>
      <c r="AK920" s="126"/>
      <c r="AL920" s="126"/>
      <c r="AM920" s="126"/>
    </row>
    <row r="921" spans="1:39" s="172" customFormat="1">
      <c r="A921" s="126"/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  <c r="AF921" s="126"/>
      <c r="AG921" s="126"/>
      <c r="AH921" s="126"/>
      <c r="AI921" s="126"/>
      <c r="AJ921" s="126"/>
      <c r="AK921" s="126"/>
      <c r="AL921" s="126"/>
      <c r="AM921" s="126"/>
    </row>
    <row r="922" spans="1:39" s="172" customFormat="1">
      <c r="A922" s="126"/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  <c r="AF922" s="126"/>
      <c r="AG922" s="126"/>
      <c r="AH922" s="126"/>
      <c r="AI922" s="126"/>
      <c r="AJ922" s="126"/>
      <c r="AK922" s="126"/>
      <c r="AL922" s="126"/>
      <c r="AM922" s="126"/>
    </row>
    <row r="923" spans="1:39" s="172" customFormat="1">
      <c r="A923" s="126"/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  <c r="AF923" s="126"/>
      <c r="AG923" s="126"/>
      <c r="AH923" s="126"/>
      <c r="AI923" s="126"/>
      <c r="AJ923" s="126"/>
      <c r="AK923" s="126"/>
      <c r="AL923" s="126"/>
      <c r="AM923" s="126"/>
    </row>
    <row r="924" spans="1:39" s="172" customFormat="1">
      <c r="A924" s="126"/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  <c r="AF924" s="126"/>
      <c r="AG924" s="126"/>
      <c r="AH924" s="126"/>
      <c r="AI924" s="126"/>
      <c r="AJ924" s="126"/>
      <c r="AK924" s="126"/>
      <c r="AL924" s="126"/>
      <c r="AM924" s="126"/>
    </row>
    <row r="925" spans="1:39" s="172" customFormat="1">
      <c r="A925" s="126"/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  <c r="AF925" s="126"/>
      <c r="AG925" s="126"/>
      <c r="AH925" s="126"/>
      <c r="AI925" s="126"/>
      <c r="AJ925" s="126"/>
      <c r="AK925" s="126"/>
      <c r="AL925" s="126"/>
      <c r="AM925" s="126"/>
    </row>
    <row r="926" spans="1:39" s="172" customFormat="1">
      <c r="A926" s="126"/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  <c r="AF926" s="126"/>
      <c r="AG926" s="126"/>
      <c r="AH926" s="126"/>
      <c r="AI926" s="126"/>
      <c r="AJ926" s="126"/>
      <c r="AK926" s="126"/>
      <c r="AL926" s="126"/>
      <c r="AM926" s="126"/>
    </row>
    <row r="927" spans="1:39" s="172" customFormat="1">
      <c r="A927" s="126"/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  <c r="AF927" s="126"/>
      <c r="AG927" s="126"/>
      <c r="AH927" s="126"/>
      <c r="AI927" s="126"/>
      <c r="AJ927" s="126"/>
      <c r="AK927" s="126"/>
      <c r="AL927" s="126"/>
      <c r="AM927" s="126"/>
    </row>
    <row r="928" spans="1:39" s="172" customFormat="1">
      <c r="A928" s="126"/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  <c r="AF928" s="126"/>
      <c r="AG928" s="126"/>
      <c r="AH928" s="126"/>
      <c r="AI928" s="126"/>
      <c r="AJ928" s="126"/>
      <c r="AK928" s="126"/>
      <c r="AL928" s="126"/>
      <c r="AM928" s="126"/>
    </row>
    <row r="929" spans="1:39" s="172" customFormat="1">
      <c r="A929" s="126"/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  <c r="AF929" s="126"/>
      <c r="AG929" s="126"/>
      <c r="AH929" s="126"/>
      <c r="AI929" s="126"/>
      <c r="AJ929" s="126"/>
      <c r="AK929" s="126"/>
      <c r="AL929" s="126"/>
      <c r="AM929" s="126"/>
    </row>
    <row r="930" spans="1:39" s="172" customFormat="1">
      <c r="A930" s="126"/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  <c r="AF930" s="126"/>
      <c r="AG930" s="126"/>
      <c r="AH930" s="126"/>
      <c r="AI930" s="126"/>
      <c r="AJ930" s="126"/>
      <c r="AK930" s="126"/>
      <c r="AL930" s="126"/>
      <c r="AM930" s="126"/>
    </row>
    <row r="931" spans="1:39" s="172" customFormat="1">
      <c r="A931" s="126"/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  <c r="AF931" s="126"/>
      <c r="AG931" s="126"/>
      <c r="AH931" s="126"/>
      <c r="AI931" s="126"/>
      <c r="AJ931" s="126"/>
      <c r="AK931" s="126"/>
      <c r="AL931" s="126"/>
      <c r="AM931" s="126"/>
    </row>
    <row r="932" spans="1:39" s="172" customFormat="1">
      <c r="A932" s="126"/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  <c r="AF932" s="126"/>
      <c r="AG932" s="126"/>
      <c r="AH932" s="126"/>
      <c r="AI932" s="126"/>
      <c r="AJ932" s="126"/>
      <c r="AK932" s="126"/>
      <c r="AL932" s="126"/>
      <c r="AM932" s="126"/>
    </row>
    <row r="933" spans="1:39" s="172" customFormat="1">
      <c r="A933" s="126"/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  <c r="AF933" s="126"/>
      <c r="AG933" s="126"/>
      <c r="AH933" s="126"/>
      <c r="AI933" s="126"/>
      <c r="AJ933" s="126"/>
      <c r="AK933" s="126"/>
      <c r="AL933" s="126"/>
      <c r="AM933" s="126"/>
    </row>
    <row r="934" spans="1:39" s="172" customFormat="1">
      <c r="A934" s="126"/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  <c r="AF934" s="126"/>
      <c r="AG934" s="126"/>
      <c r="AH934" s="126"/>
      <c r="AI934" s="126"/>
      <c r="AJ934" s="126"/>
      <c r="AK934" s="126"/>
      <c r="AL934" s="126"/>
      <c r="AM934" s="126"/>
    </row>
    <row r="935" spans="1:39" s="172" customFormat="1">
      <c r="A935" s="126"/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  <c r="AF935" s="126"/>
      <c r="AG935" s="126"/>
      <c r="AH935" s="126"/>
      <c r="AI935" s="126"/>
      <c r="AJ935" s="126"/>
      <c r="AK935" s="126"/>
      <c r="AL935" s="126"/>
      <c r="AM935" s="126"/>
    </row>
    <row r="936" spans="1:39" s="172" customFormat="1">
      <c r="A936" s="126"/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  <c r="AF936" s="126"/>
      <c r="AG936" s="126"/>
      <c r="AH936" s="126"/>
      <c r="AI936" s="126"/>
      <c r="AJ936" s="126"/>
      <c r="AK936" s="126"/>
      <c r="AL936" s="126"/>
      <c r="AM936" s="126"/>
    </row>
    <row r="937" spans="1:39" s="172" customFormat="1">
      <c r="A937" s="126"/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  <c r="AF937" s="126"/>
      <c r="AG937" s="126"/>
      <c r="AH937" s="126"/>
      <c r="AI937" s="126"/>
      <c r="AJ937" s="126"/>
      <c r="AK937" s="126"/>
      <c r="AL937" s="126"/>
      <c r="AM937" s="126"/>
    </row>
    <row r="938" spans="1:39" s="172" customFormat="1">
      <c r="A938" s="126"/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  <c r="AF938" s="126"/>
      <c r="AG938" s="126"/>
      <c r="AH938" s="126"/>
      <c r="AI938" s="126"/>
      <c r="AJ938" s="126"/>
      <c r="AK938" s="126"/>
      <c r="AL938" s="126"/>
      <c r="AM938" s="126"/>
    </row>
    <row r="939" spans="1:39" s="172" customFormat="1">
      <c r="A939" s="126"/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  <c r="AF939" s="126"/>
      <c r="AG939" s="126"/>
      <c r="AH939" s="126"/>
      <c r="AI939" s="126"/>
      <c r="AJ939" s="126"/>
      <c r="AK939" s="126"/>
      <c r="AL939" s="126"/>
      <c r="AM939" s="126"/>
    </row>
    <row r="940" spans="1:39" s="172" customFormat="1">
      <c r="A940" s="126"/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  <c r="AF940" s="126"/>
      <c r="AG940" s="126"/>
      <c r="AH940" s="126"/>
      <c r="AI940" s="126"/>
      <c r="AJ940" s="126"/>
      <c r="AK940" s="126"/>
      <c r="AL940" s="126"/>
      <c r="AM940" s="126"/>
    </row>
    <row r="941" spans="1:39" s="172" customFormat="1">
      <c r="A941" s="126"/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  <c r="AF941" s="126"/>
      <c r="AG941" s="126"/>
      <c r="AH941" s="126"/>
      <c r="AI941" s="126"/>
      <c r="AJ941" s="126"/>
      <c r="AK941" s="126"/>
      <c r="AL941" s="126"/>
      <c r="AM941" s="126"/>
    </row>
    <row r="942" spans="1:39" s="172" customFormat="1">
      <c r="A942" s="126"/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  <c r="AF942" s="126"/>
      <c r="AG942" s="126"/>
      <c r="AH942" s="126"/>
      <c r="AI942" s="126"/>
      <c r="AJ942" s="126"/>
      <c r="AK942" s="126"/>
      <c r="AL942" s="126"/>
      <c r="AM942" s="126"/>
    </row>
    <row r="943" spans="1:39" s="172" customFormat="1">
      <c r="A943" s="126"/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  <c r="AF943" s="126"/>
      <c r="AG943" s="126"/>
      <c r="AH943" s="126"/>
      <c r="AI943" s="126"/>
      <c r="AJ943" s="126"/>
      <c r="AK943" s="126"/>
      <c r="AL943" s="126"/>
      <c r="AM943" s="126"/>
    </row>
    <row r="944" spans="1:39" s="172" customFormat="1">
      <c r="A944" s="126"/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  <c r="AF944" s="126"/>
      <c r="AG944" s="126"/>
      <c r="AH944" s="126"/>
      <c r="AI944" s="126"/>
      <c r="AJ944" s="126"/>
      <c r="AK944" s="126"/>
      <c r="AL944" s="126"/>
      <c r="AM944" s="126"/>
    </row>
    <row r="945" spans="1:39" s="172" customFormat="1">
      <c r="A945" s="126"/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  <c r="AF945" s="126"/>
      <c r="AG945" s="126"/>
      <c r="AH945" s="126"/>
      <c r="AI945" s="126"/>
      <c r="AJ945" s="126"/>
      <c r="AK945" s="126"/>
      <c r="AL945" s="126"/>
      <c r="AM945" s="126"/>
    </row>
    <row r="946" spans="1:39" s="172" customFormat="1">
      <c r="A946" s="126"/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  <c r="AF946" s="126"/>
      <c r="AG946" s="126"/>
      <c r="AH946" s="126"/>
      <c r="AI946" s="126"/>
      <c r="AJ946" s="126"/>
      <c r="AK946" s="126"/>
      <c r="AL946" s="126"/>
      <c r="AM946" s="126"/>
    </row>
    <row r="947" spans="1:39" s="172" customFormat="1">
      <c r="A947" s="126"/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  <c r="AF947" s="126"/>
      <c r="AG947" s="126"/>
      <c r="AH947" s="126"/>
      <c r="AI947" s="126"/>
      <c r="AJ947" s="126"/>
      <c r="AK947" s="126"/>
      <c r="AL947" s="126"/>
      <c r="AM947" s="126"/>
    </row>
    <row r="948" spans="1:39" s="172" customFormat="1">
      <c r="A948" s="126"/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  <c r="AF948" s="126"/>
      <c r="AG948" s="126"/>
      <c r="AH948" s="126"/>
      <c r="AI948" s="126"/>
      <c r="AJ948" s="126"/>
      <c r="AK948" s="126"/>
      <c r="AL948" s="126"/>
      <c r="AM948" s="126"/>
    </row>
    <row r="949" spans="1:39" s="172" customFormat="1">
      <c r="A949" s="126"/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  <c r="AF949" s="126"/>
      <c r="AG949" s="126"/>
      <c r="AH949" s="126"/>
      <c r="AI949" s="126"/>
      <c r="AJ949" s="126"/>
      <c r="AK949" s="126"/>
      <c r="AL949" s="126"/>
      <c r="AM949" s="126"/>
    </row>
    <row r="950" spans="1:39" s="172" customFormat="1">
      <c r="A950" s="126"/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  <c r="AF950" s="126"/>
      <c r="AG950" s="126"/>
      <c r="AH950" s="126"/>
      <c r="AI950" s="126"/>
      <c r="AJ950" s="126"/>
      <c r="AK950" s="126"/>
      <c r="AL950" s="126"/>
      <c r="AM950" s="126"/>
    </row>
    <row r="951" spans="1:39" s="172" customFormat="1">
      <c r="A951" s="126"/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  <c r="AF951" s="126"/>
      <c r="AG951" s="126"/>
      <c r="AH951" s="126"/>
      <c r="AI951" s="126"/>
      <c r="AJ951" s="126"/>
      <c r="AK951" s="126"/>
      <c r="AL951" s="126"/>
      <c r="AM951" s="126"/>
    </row>
    <row r="952" spans="1:39" s="172" customFormat="1">
      <c r="A952" s="126"/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  <c r="AF952" s="126"/>
      <c r="AG952" s="126"/>
      <c r="AH952" s="126"/>
      <c r="AI952" s="126"/>
      <c r="AJ952" s="126"/>
      <c r="AK952" s="126"/>
      <c r="AL952" s="126"/>
      <c r="AM952" s="126"/>
    </row>
    <row r="953" spans="1:39" s="172" customFormat="1">
      <c r="A953" s="126"/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  <c r="AF953" s="126"/>
      <c r="AG953" s="126"/>
      <c r="AH953" s="126"/>
      <c r="AI953" s="126"/>
      <c r="AJ953" s="126"/>
      <c r="AK953" s="126"/>
      <c r="AL953" s="126"/>
      <c r="AM953" s="126"/>
    </row>
    <row r="954" spans="1:39" s="172" customFormat="1">
      <c r="A954" s="126"/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  <c r="AF954" s="126"/>
      <c r="AG954" s="126"/>
      <c r="AH954" s="126"/>
      <c r="AI954" s="126"/>
      <c r="AJ954" s="126"/>
      <c r="AK954" s="126"/>
      <c r="AL954" s="126"/>
      <c r="AM954" s="126"/>
    </row>
    <row r="955" spans="1:39" s="172" customFormat="1">
      <c r="A955" s="126"/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  <c r="AF955" s="126"/>
      <c r="AG955" s="126"/>
      <c r="AH955" s="126"/>
      <c r="AI955" s="126"/>
      <c r="AJ955" s="126"/>
      <c r="AK955" s="126"/>
      <c r="AL955" s="126"/>
      <c r="AM955" s="126"/>
    </row>
    <row r="956" spans="1:39" s="172" customFormat="1">
      <c r="A956" s="126"/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  <c r="AF956" s="126"/>
      <c r="AG956" s="126"/>
      <c r="AH956" s="126"/>
      <c r="AI956" s="126"/>
      <c r="AJ956" s="126"/>
      <c r="AK956" s="126"/>
      <c r="AL956" s="126"/>
      <c r="AM956" s="126"/>
    </row>
    <row r="957" spans="1:39" s="172" customFormat="1">
      <c r="A957" s="126"/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  <c r="AF957" s="126"/>
      <c r="AG957" s="126"/>
      <c r="AH957" s="126"/>
      <c r="AI957" s="126"/>
      <c r="AJ957" s="126"/>
      <c r="AK957" s="126"/>
      <c r="AL957" s="126"/>
      <c r="AM957" s="126"/>
    </row>
    <row r="958" spans="1:39" s="172" customFormat="1">
      <c r="A958" s="126"/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  <c r="AF958" s="126"/>
      <c r="AG958" s="126"/>
      <c r="AH958" s="126"/>
      <c r="AI958" s="126"/>
      <c r="AJ958" s="126"/>
      <c r="AK958" s="126"/>
      <c r="AL958" s="126"/>
      <c r="AM958" s="126"/>
    </row>
    <row r="959" spans="1:39" s="172" customFormat="1">
      <c r="A959" s="126"/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  <c r="AF959" s="126"/>
      <c r="AG959" s="126"/>
      <c r="AH959" s="126"/>
      <c r="AI959" s="126"/>
      <c r="AJ959" s="126"/>
      <c r="AK959" s="126"/>
      <c r="AL959" s="126"/>
      <c r="AM959" s="126"/>
    </row>
    <row r="960" spans="1:39" s="172" customFormat="1">
      <c r="A960" s="126"/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  <c r="AF960" s="126"/>
      <c r="AG960" s="126"/>
      <c r="AH960" s="126"/>
      <c r="AI960" s="126"/>
      <c r="AJ960" s="126"/>
      <c r="AK960" s="126"/>
      <c r="AL960" s="126"/>
      <c r="AM960" s="126"/>
    </row>
    <row r="961" spans="1:39" s="172" customFormat="1">
      <c r="A961" s="126"/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  <c r="AF961" s="126"/>
      <c r="AG961" s="126"/>
      <c r="AH961" s="126"/>
      <c r="AI961" s="126"/>
      <c r="AJ961" s="126"/>
      <c r="AK961" s="126"/>
      <c r="AL961" s="126"/>
      <c r="AM961" s="126"/>
    </row>
    <row r="962" spans="1:39" s="172" customFormat="1">
      <c r="A962" s="126"/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  <c r="AF962" s="126"/>
      <c r="AG962" s="126"/>
      <c r="AH962" s="126"/>
      <c r="AI962" s="126"/>
      <c r="AJ962" s="126"/>
      <c r="AK962" s="126"/>
      <c r="AL962" s="126"/>
      <c r="AM962" s="126"/>
    </row>
    <row r="963" spans="1:39" s="172" customFormat="1">
      <c r="A963" s="126"/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  <c r="AF963" s="126"/>
      <c r="AG963" s="126"/>
      <c r="AH963" s="126"/>
      <c r="AI963" s="126"/>
      <c r="AJ963" s="126"/>
      <c r="AK963" s="126"/>
      <c r="AL963" s="126"/>
      <c r="AM963" s="126"/>
    </row>
    <row r="964" spans="1:39" s="172" customFormat="1">
      <c r="A964" s="126"/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  <c r="AF964" s="126"/>
      <c r="AG964" s="126"/>
      <c r="AH964" s="126"/>
      <c r="AI964" s="126"/>
      <c r="AJ964" s="126"/>
      <c r="AK964" s="126"/>
      <c r="AL964" s="126"/>
      <c r="AM964" s="126"/>
    </row>
    <row r="965" spans="1:39" s="172" customFormat="1">
      <c r="A965" s="126"/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  <c r="AF965" s="126"/>
      <c r="AG965" s="126"/>
      <c r="AH965" s="126"/>
      <c r="AI965" s="126"/>
      <c r="AJ965" s="126"/>
      <c r="AK965" s="126"/>
      <c r="AL965" s="126"/>
      <c r="AM965" s="126"/>
    </row>
    <row r="966" spans="1:39" s="172" customFormat="1">
      <c r="A966" s="126"/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  <c r="AF966" s="126"/>
      <c r="AG966" s="126"/>
      <c r="AH966" s="126"/>
      <c r="AI966" s="126"/>
      <c r="AJ966" s="126"/>
      <c r="AK966" s="126"/>
      <c r="AL966" s="126"/>
      <c r="AM966" s="126"/>
    </row>
    <row r="967" spans="1:39" s="172" customFormat="1">
      <c r="A967" s="126"/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  <c r="AF967" s="126"/>
      <c r="AG967" s="126"/>
      <c r="AH967" s="126"/>
      <c r="AI967" s="126"/>
      <c r="AJ967" s="126"/>
      <c r="AK967" s="126"/>
      <c r="AL967" s="126"/>
      <c r="AM967" s="126"/>
    </row>
    <row r="968" spans="1:39" s="172" customFormat="1">
      <c r="A968" s="126"/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  <c r="AF968" s="126"/>
      <c r="AG968" s="126"/>
      <c r="AH968" s="126"/>
      <c r="AI968" s="126"/>
      <c r="AJ968" s="126"/>
      <c r="AK968" s="126"/>
      <c r="AL968" s="126"/>
      <c r="AM968" s="126"/>
    </row>
    <row r="969" spans="1:39" s="172" customFormat="1">
      <c r="A969" s="126"/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  <c r="AF969" s="126"/>
      <c r="AG969" s="126"/>
      <c r="AH969" s="126"/>
      <c r="AI969" s="126"/>
      <c r="AJ969" s="126"/>
      <c r="AK969" s="126"/>
      <c r="AL969" s="126"/>
      <c r="AM969" s="126"/>
    </row>
    <row r="970" spans="1:39" s="172" customFormat="1">
      <c r="A970" s="126"/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  <c r="AF970" s="126"/>
      <c r="AG970" s="126"/>
      <c r="AH970" s="126"/>
      <c r="AI970" s="126"/>
      <c r="AJ970" s="126"/>
      <c r="AK970" s="126"/>
      <c r="AL970" s="126"/>
      <c r="AM970" s="126"/>
    </row>
    <row r="971" spans="1:39" s="172" customFormat="1">
      <c r="A971" s="126"/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  <c r="AF971" s="126"/>
      <c r="AG971" s="126"/>
      <c r="AH971" s="126"/>
      <c r="AI971" s="126"/>
      <c r="AJ971" s="126"/>
      <c r="AK971" s="126"/>
      <c r="AL971" s="126"/>
      <c r="AM971" s="126"/>
    </row>
    <row r="972" spans="1:39" s="172" customFormat="1">
      <c r="A972" s="126"/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  <c r="AF972" s="126"/>
      <c r="AG972" s="126"/>
      <c r="AH972" s="126"/>
      <c r="AI972" s="126"/>
      <c r="AJ972" s="126"/>
      <c r="AK972" s="126"/>
      <c r="AL972" s="126"/>
      <c r="AM972" s="126"/>
    </row>
    <row r="973" spans="1:39" s="172" customFormat="1">
      <c r="A973" s="126"/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  <c r="AF973" s="126"/>
      <c r="AG973" s="126"/>
      <c r="AH973" s="126"/>
      <c r="AI973" s="126"/>
      <c r="AJ973" s="126"/>
      <c r="AK973" s="126"/>
      <c r="AL973" s="126"/>
      <c r="AM973" s="126"/>
    </row>
    <row r="974" spans="1:39" s="172" customFormat="1">
      <c r="A974" s="126"/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  <c r="AF974" s="126"/>
      <c r="AG974" s="126"/>
      <c r="AH974" s="126"/>
      <c r="AI974" s="126"/>
      <c r="AJ974" s="126"/>
      <c r="AK974" s="126"/>
      <c r="AL974" s="126"/>
      <c r="AM974" s="126"/>
    </row>
    <row r="975" spans="1:39" s="172" customFormat="1">
      <c r="A975" s="126"/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  <c r="AF975" s="126"/>
      <c r="AG975" s="126"/>
      <c r="AH975" s="126"/>
      <c r="AI975" s="126"/>
      <c r="AJ975" s="126"/>
      <c r="AK975" s="126"/>
      <c r="AL975" s="126"/>
      <c r="AM975" s="126"/>
    </row>
    <row r="976" spans="1:39" s="172" customFormat="1">
      <c r="A976" s="126"/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  <c r="AF976" s="126"/>
      <c r="AG976" s="126"/>
      <c r="AH976" s="126"/>
      <c r="AI976" s="126"/>
      <c r="AJ976" s="126"/>
      <c r="AK976" s="126"/>
      <c r="AL976" s="126"/>
      <c r="AM976" s="126"/>
    </row>
    <row r="977" spans="1:39" s="172" customFormat="1">
      <c r="A977" s="126"/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  <c r="AF977" s="126"/>
      <c r="AG977" s="126"/>
      <c r="AH977" s="126"/>
      <c r="AI977" s="126"/>
      <c r="AJ977" s="126"/>
      <c r="AK977" s="126"/>
      <c r="AL977" s="126"/>
      <c r="AM977" s="126"/>
    </row>
    <row r="978" spans="1:39" s="172" customFormat="1">
      <c r="A978" s="126"/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  <c r="AF978" s="126"/>
      <c r="AG978" s="126"/>
      <c r="AH978" s="126"/>
      <c r="AI978" s="126"/>
      <c r="AJ978" s="126"/>
      <c r="AK978" s="126"/>
      <c r="AL978" s="126"/>
      <c r="AM978" s="126"/>
    </row>
    <row r="979" spans="1:39" s="172" customFormat="1">
      <c r="A979" s="126"/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  <c r="AF979" s="126"/>
      <c r="AG979" s="126"/>
      <c r="AH979" s="126"/>
      <c r="AI979" s="126"/>
      <c r="AJ979" s="126"/>
      <c r="AK979" s="126"/>
      <c r="AL979" s="126"/>
      <c r="AM979" s="126"/>
    </row>
    <row r="980" spans="1:39" s="172" customFormat="1">
      <c r="A980" s="126"/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  <c r="AF980" s="126"/>
      <c r="AG980" s="126"/>
      <c r="AH980" s="126"/>
      <c r="AI980" s="126"/>
      <c r="AJ980" s="126"/>
      <c r="AK980" s="126"/>
      <c r="AL980" s="126"/>
      <c r="AM980" s="126"/>
    </row>
    <row r="981" spans="1:39" s="172" customFormat="1">
      <c r="A981" s="126"/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  <c r="AF981" s="126"/>
      <c r="AG981" s="126"/>
      <c r="AH981" s="126"/>
      <c r="AI981" s="126"/>
      <c r="AJ981" s="126"/>
      <c r="AK981" s="126"/>
      <c r="AL981" s="126"/>
      <c r="AM981" s="126"/>
    </row>
    <row r="982" spans="1:39" s="172" customFormat="1">
      <c r="A982" s="126"/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  <c r="AF982" s="126"/>
      <c r="AG982" s="126"/>
      <c r="AH982" s="126"/>
      <c r="AI982" s="126"/>
      <c r="AJ982" s="126"/>
      <c r="AK982" s="126"/>
      <c r="AL982" s="126"/>
      <c r="AM982" s="126"/>
    </row>
    <row r="983" spans="1:39" s="172" customFormat="1">
      <c r="A983" s="126"/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  <c r="AF983" s="126"/>
      <c r="AG983" s="126"/>
      <c r="AH983" s="126"/>
      <c r="AI983" s="126"/>
      <c r="AJ983" s="126"/>
      <c r="AK983" s="126"/>
      <c r="AL983" s="126"/>
      <c r="AM983" s="126"/>
    </row>
    <row r="984" spans="1:39" s="172" customFormat="1">
      <c r="A984" s="126"/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  <c r="AF984" s="126"/>
      <c r="AG984" s="126"/>
      <c r="AH984" s="126"/>
      <c r="AI984" s="126"/>
      <c r="AJ984" s="126"/>
      <c r="AK984" s="126"/>
      <c r="AL984" s="126"/>
      <c r="AM984" s="126"/>
    </row>
    <row r="985" spans="1:39" s="172" customFormat="1">
      <c r="A985" s="126"/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  <c r="AF985" s="126"/>
      <c r="AG985" s="126"/>
      <c r="AH985" s="126"/>
      <c r="AI985" s="126"/>
      <c r="AJ985" s="126"/>
      <c r="AK985" s="126"/>
      <c r="AL985" s="126"/>
      <c r="AM985" s="126"/>
    </row>
    <row r="986" spans="1:39" s="172" customFormat="1">
      <c r="A986" s="126"/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  <c r="AF986" s="126"/>
      <c r="AG986" s="126"/>
      <c r="AH986" s="126"/>
      <c r="AI986" s="126"/>
      <c r="AJ986" s="126"/>
      <c r="AK986" s="126"/>
      <c r="AL986" s="126"/>
      <c r="AM986" s="126"/>
    </row>
    <row r="987" spans="1:39" s="172" customFormat="1">
      <c r="A987" s="126"/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  <c r="AF987" s="126"/>
      <c r="AG987" s="126"/>
      <c r="AH987" s="126"/>
      <c r="AI987" s="126"/>
      <c r="AJ987" s="126"/>
      <c r="AK987" s="126"/>
      <c r="AL987" s="126"/>
      <c r="AM987" s="126"/>
    </row>
    <row r="988" spans="1:39" s="172" customFormat="1">
      <c r="A988" s="126"/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  <c r="AF988" s="126"/>
      <c r="AG988" s="126"/>
      <c r="AH988" s="126"/>
      <c r="AI988" s="126"/>
      <c r="AJ988" s="126"/>
      <c r="AK988" s="126"/>
      <c r="AL988" s="126"/>
      <c r="AM988" s="126"/>
    </row>
    <row r="989" spans="1:39" s="172" customFormat="1">
      <c r="A989" s="126"/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  <c r="AF989" s="126"/>
      <c r="AG989" s="126"/>
      <c r="AH989" s="126"/>
      <c r="AI989" s="126"/>
      <c r="AJ989" s="126"/>
      <c r="AK989" s="126"/>
      <c r="AL989" s="126"/>
      <c r="AM989" s="126"/>
    </row>
    <row r="990" spans="1:39" s="172" customFormat="1">
      <c r="A990" s="126"/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  <c r="AF990" s="126"/>
      <c r="AG990" s="126"/>
      <c r="AH990" s="126"/>
      <c r="AI990" s="126"/>
      <c r="AJ990" s="126"/>
      <c r="AK990" s="126"/>
      <c r="AL990" s="126"/>
      <c r="AM990" s="126"/>
    </row>
    <row r="991" spans="1:39" s="172" customFormat="1">
      <c r="A991" s="126"/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  <c r="AF991" s="126"/>
      <c r="AG991" s="126"/>
      <c r="AH991" s="126"/>
      <c r="AI991" s="126"/>
      <c r="AJ991" s="126"/>
      <c r="AK991" s="126"/>
      <c r="AL991" s="126"/>
      <c r="AM991" s="126"/>
    </row>
    <row r="992" spans="1:39" s="172" customFormat="1">
      <c r="A992" s="126"/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  <c r="AF992" s="126"/>
      <c r="AG992" s="126"/>
      <c r="AH992" s="126"/>
      <c r="AI992" s="126"/>
      <c r="AJ992" s="126"/>
      <c r="AK992" s="126"/>
      <c r="AL992" s="126"/>
      <c r="AM992" s="126"/>
    </row>
    <row r="993" spans="1:39" s="172" customFormat="1">
      <c r="A993" s="126"/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  <c r="AF993" s="126"/>
      <c r="AG993" s="126"/>
      <c r="AH993" s="126"/>
      <c r="AI993" s="126"/>
      <c r="AJ993" s="126"/>
      <c r="AK993" s="126"/>
      <c r="AL993" s="126"/>
      <c r="AM993" s="126"/>
    </row>
    <row r="994" spans="1:39" s="172" customFormat="1">
      <c r="A994" s="126"/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  <c r="AF994" s="126"/>
      <c r="AG994" s="126"/>
      <c r="AH994" s="126"/>
      <c r="AI994" s="126"/>
      <c r="AJ994" s="126"/>
      <c r="AK994" s="126"/>
      <c r="AL994" s="126"/>
      <c r="AM994" s="126"/>
    </row>
    <row r="995" spans="1:39" s="172" customFormat="1">
      <c r="A995" s="126"/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  <c r="AF995" s="126"/>
      <c r="AG995" s="126"/>
      <c r="AH995" s="126"/>
      <c r="AI995" s="126"/>
      <c r="AJ995" s="126"/>
      <c r="AK995" s="126"/>
      <c r="AL995" s="126"/>
      <c r="AM995" s="126"/>
    </row>
    <row r="996" spans="1:39" s="172" customFormat="1">
      <c r="A996" s="126"/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  <c r="AF996" s="126"/>
      <c r="AG996" s="126"/>
      <c r="AH996" s="126"/>
      <c r="AI996" s="126"/>
      <c r="AJ996" s="126"/>
      <c r="AK996" s="126"/>
      <c r="AL996" s="126"/>
      <c r="AM996" s="126"/>
    </row>
    <row r="997" spans="1:39" s="172" customFormat="1">
      <c r="A997" s="126"/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  <c r="AF997" s="126"/>
      <c r="AG997" s="126"/>
      <c r="AH997" s="126"/>
      <c r="AI997" s="126"/>
      <c r="AJ997" s="126"/>
      <c r="AK997" s="126"/>
      <c r="AL997" s="126"/>
      <c r="AM997" s="126"/>
    </row>
    <row r="998" spans="1:39" s="172" customFormat="1">
      <c r="A998" s="126"/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  <c r="AF998" s="126"/>
      <c r="AG998" s="126"/>
      <c r="AH998" s="126"/>
      <c r="AI998" s="126"/>
      <c r="AJ998" s="126"/>
      <c r="AK998" s="126"/>
      <c r="AL998" s="126"/>
      <c r="AM998" s="126"/>
    </row>
    <row r="999" spans="1:39" s="172" customFormat="1">
      <c r="A999" s="126"/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  <c r="AF999" s="126"/>
      <c r="AG999" s="126"/>
      <c r="AH999" s="126"/>
      <c r="AI999" s="126"/>
      <c r="AJ999" s="126"/>
      <c r="AK999" s="126"/>
      <c r="AL999" s="126"/>
      <c r="AM999" s="126"/>
    </row>
    <row r="1000" spans="1:39" s="172" customFormat="1">
      <c r="A1000" s="126"/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  <c r="AF1000" s="126"/>
      <c r="AG1000" s="126"/>
      <c r="AH1000" s="126"/>
      <c r="AI1000" s="126"/>
      <c r="AJ1000" s="126"/>
      <c r="AK1000" s="126"/>
      <c r="AL1000" s="126"/>
      <c r="AM1000" s="126"/>
    </row>
    <row r="1001" spans="1:39" s="172" customFormat="1">
      <c r="A1001" s="126"/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  <c r="AF1001" s="126"/>
      <c r="AG1001" s="126"/>
      <c r="AH1001" s="126"/>
      <c r="AI1001" s="126"/>
      <c r="AJ1001" s="126"/>
      <c r="AK1001" s="126"/>
      <c r="AL1001" s="126"/>
      <c r="AM1001" s="126"/>
    </row>
    <row r="1002" spans="1:39" s="172" customFormat="1">
      <c r="A1002" s="126"/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  <c r="AF1002" s="126"/>
      <c r="AG1002" s="126"/>
      <c r="AH1002" s="126"/>
      <c r="AI1002" s="126"/>
      <c r="AJ1002" s="126"/>
      <c r="AK1002" s="126"/>
      <c r="AL1002" s="126"/>
      <c r="AM1002" s="126"/>
    </row>
    <row r="1003" spans="1:39" s="172" customFormat="1">
      <c r="A1003" s="126"/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  <c r="AF1003" s="126"/>
      <c r="AG1003" s="126"/>
      <c r="AH1003" s="126"/>
      <c r="AI1003" s="126"/>
      <c r="AJ1003" s="126"/>
      <c r="AK1003" s="126"/>
      <c r="AL1003" s="126"/>
      <c r="AM1003" s="126"/>
    </row>
    <row r="1004" spans="1:39" s="172" customFormat="1">
      <c r="A1004" s="126"/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  <c r="AF1004" s="126"/>
      <c r="AG1004" s="126"/>
      <c r="AH1004" s="126"/>
      <c r="AI1004" s="126"/>
      <c r="AJ1004" s="126"/>
      <c r="AK1004" s="126"/>
      <c r="AL1004" s="126"/>
      <c r="AM1004" s="126"/>
    </row>
    <row r="1005" spans="1:39" s="172" customFormat="1">
      <c r="A1005" s="126"/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  <c r="AF1005" s="126"/>
      <c r="AG1005" s="126"/>
      <c r="AH1005" s="126"/>
      <c r="AI1005" s="126"/>
      <c r="AJ1005" s="126"/>
      <c r="AK1005" s="126"/>
      <c r="AL1005" s="126"/>
      <c r="AM1005" s="126"/>
    </row>
    <row r="1006" spans="1:39" s="172" customFormat="1">
      <c r="A1006" s="126"/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  <c r="AF1006" s="126"/>
      <c r="AG1006" s="126"/>
      <c r="AH1006" s="126"/>
      <c r="AI1006" s="126"/>
      <c r="AJ1006" s="126"/>
      <c r="AK1006" s="126"/>
      <c r="AL1006" s="126"/>
      <c r="AM1006" s="126"/>
    </row>
    <row r="1007" spans="1:39" s="172" customFormat="1">
      <c r="A1007" s="126"/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  <c r="AF1007" s="126"/>
      <c r="AG1007" s="126"/>
      <c r="AH1007" s="126"/>
      <c r="AI1007" s="126"/>
      <c r="AJ1007" s="126"/>
      <c r="AK1007" s="126"/>
      <c r="AL1007" s="126"/>
      <c r="AM1007" s="126"/>
    </row>
    <row r="1008" spans="1:39" s="172" customFormat="1">
      <c r="A1008" s="126"/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  <c r="AF1008" s="126"/>
      <c r="AG1008" s="126"/>
      <c r="AH1008" s="126"/>
      <c r="AI1008" s="126"/>
      <c r="AJ1008" s="126"/>
      <c r="AK1008" s="126"/>
      <c r="AL1008" s="126"/>
      <c r="AM1008" s="126"/>
    </row>
    <row r="1009" spans="1:39" s="172" customFormat="1">
      <c r="A1009" s="126"/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  <c r="AF1009" s="126"/>
      <c r="AG1009" s="126"/>
      <c r="AH1009" s="126"/>
      <c r="AI1009" s="126"/>
      <c r="AJ1009" s="126"/>
      <c r="AK1009" s="126"/>
      <c r="AL1009" s="126"/>
      <c r="AM1009" s="126"/>
    </row>
    <row r="1010" spans="1:39" s="172" customFormat="1">
      <c r="A1010" s="126"/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  <c r="AF1010" s="126"/>
      <c r="AG1010" s="126"/>
      <c r="AH1010" s="126"/>
      <c r="AI1010" s="126"/>
      <c r="AJ1010" s="126"/>
      <c r="AK1010" s="126"/>
      <c r="AL1010" s="126"/>
      <c r="AM1010" s="126"/>
    </row>
    <row r="1011" spans="1:39" s="172" customFormat="1">
      <c r="A1011" s="126"/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  <c r="AF1011" s="126"/>
      <c r="AG1011" s="126"/>
      <c r="AH1011" s="126"/>
      <c r="AI1011" s="126"/>
      <c r="AJ1011" s="126"/>
      <c r="AK1011" s="126"/>
      <c r="AL1011" s="126"/>
      <c r="AM1011" s="126"/>
    </row>
    <row r="1012" spans="1:39" s="172" customFormat="1">
      <c r="A1012" s="126"/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  <c r="AF1012" s="126"/>
      <c r="AG1012" s="126"/>
      <c r="AH1012" s="126"/>
      <c r="AI1012" s="126"/>
      <c r="AJ1012" s="126"/>
      <c r="AK1012" s="126"/>
      <c r="AL1012" s="126"/>
      <c r="AM1012" s="126"/>
    </row>
    <row r="1013" spans="1:39" s="172" customFormat="1">
      <c r="A1013" s="126"/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  <c r="AF1013" s="126"/>
      <c r="AG1013" s="126"/>
      <c r="AH1013" s="126"/>
      <c r="AI1013" s="126"/>
      <c r="AJ1013" s="126"/>
      <c r="AK1013" s="126"/>
      <c r="AL1013" s="126"/>
      <c r="AM1013" s="126"/>
    </row>
    <row r="1014" spans="1:39" s="172" customFormat="1">
      <c r="A1014" s="126"/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  <c r="AF1014" s="126"/>
      <c r="AG1014" s="126"/>
      <c r="AH1014" s="126"/>
      <c r="AI1014" s="126"/>
      <c r="AJ1014" s="126"/>
      <c r="AK1014" s="126"/>
      <c r="AL1014" s="126"/>
      <c r="AM1014" s="126"/>
    </row>
    <row r="1015" spans="1:39" s="172" customFormat="1">
      <c r="A1015" s="126"/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  <c r="AF1015" s="126"/>
      <c r="AG1015" s="126"/>
      <c r="AH1015" s="126"/>
      <c r="AI1015" s="126"/>
      <c r="AJ1015" s="126"/>
      <c r="AK1015" s="126"/>
      <c r="AL1015" s="126"/>
      <c r="AM1015" s="126"/>
    </row>
    <row r="1016" spans="1:39" s="172" customFormat="1">
      <c r="A1016" s="126"/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  <c r="AF1016" s="126"/>
      <c r="AG1016" s="126"/>
      <c r="AH1016" s="126"/>
      <c r="AI1016" s="126"/>
      <c r="AJ1016" s="126"/>
      <c r="AK1016" s="126"/>
      <c r="AL1016" s="126"/>
      <c r="AM1016" s="126"/>
    </row>
    <row r="1017" spans="1:39" s="172" customFormat="1">
      <c r="A1017" s="126"/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  <c r="AF1017" s="126"/>
      <c r="AG1017" s="126"/>
      <c r="AH1017" s="126"/>
      <c r="AI1017" s="126"/>
      <c r="AJ1017" s="126"/>
      <c r="AK1017" s="126"/>
      <c r="AL1017" s="126"/>
      <c r="AM1017" s="126"/>
    </row>
    <row r="1018" spans="1:39" s="172" customFormat="1">
      <c r="A1018" s="126"/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  <c r="AF1018" s="126"/>
      <c r="AG1018" s="126"/>
      <c r="AH1018" s="126"/>
      <c r="AI1018" s="126"/>
      <c r="AJ1018" s="126"/>
      <c r="AK1018" s="126"/>
      <c r="AL1018" s="126"/>
      <c r="AM1018" s="126"/>
    </row>
    <row r="1019" spans="1:39" s="172" customFormat="1">
      <c r="A1019" s="126"/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  <c r="AF1019" s="126"/>
      <c r="AG1019" s="126"/>
      <c r="AH1019" s="126"/>
      <c r="AI1019" s="126"/>
      <c r="AJ1019" s="126"/>
      <c r="AK1019" s="126"/>
      <c r="AL1019" s="126"/>
      <c r="AM1019" s="126"/>
    </row>
    <row r="1020" spans="1:39" s="172" customFormat="1">
      <c r="A1020" s="126"/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  <c r="AF1020" s="126"/>
      <c r="AG1020" s="126"/>
      <c r="AH1020" s="126"/>
      <c r="AI1020" s="126"/>
      <c r="AJ1020" s="126"/>
      <c r="AK1020" s="126"/>
      <c r="AL1020" s="126"/>
      <c r="AM1020" s="126"/>
    </row>
    <row r="1021" spans="1:39" s="172" customFormat="1">
      <c r="A1021" s="126"/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  <c r="AF1021" s="126"/>
      <c r="AG1021" s="126"/>
      <c r="AH1021" s="126"/>
      <c r="AI1021" s="126"/>
      <c r="AJ1021" s="126"/>
      <c r="AK1021" s="126"/>
      <c r="AL1021" s="126"/>
      <c r="AM1021" s="126"/>
    </row>
    <row r="1022" spans="1:39" s="172" customFormat="1">
      <c r="A1022" s="126"/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  <c r="AF1022" s="126"/>
      <c r="AG1022" s="126"/>
      <c r="AH1022" s="126"/>
      <c r="AI1022" s="126"/>
      <c r="AJ1022" s="126"/>
      <c r="AK1022" s="126"/>
      <c r="AL1022" s="126"/>
      <c r="AM1022" s="126"/>
    </row>
    <row r="1023" spans="1:39" s="172" customFormat="1">
      <c r="A1023" s="126"/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  <c r="AF1023" s="126"/>
      <c r="AG1023" s="126"/>
      <c r="AH1023" s="126"/>
      <c r="AI1023" s="126"/>
      <c r="AJ1023" s="126"/>
      <c r="AK1023" s="126"/>
      <c r="AL1023" s="126"/>
      <c r="AM1023" s="126"/>
    </row>
    <row r="1024" spans="1:39" s="172" customFormat="1">
      <c r="A1024" s="126"/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  <c r="AF1024" s="126"/>
      <c r="AG1024" s="126"/>
      <c r="AH1024" s="126"/>
      <c r="AI1024" s="126"/>
      <c r="AJ1024" s="126"/>
      <c r="AK1024" s="126"/>
      <c r="AL1024" s="126"/>
      <c r="AM1024" s="126"/>
    </row>
    <row r="1025" spans="1:39" s="172" customFormat="1">
      <c r="A1025" s="126"/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  <c r="AF1025" s="126"/>
      <c r="AG1025" s="126"/>
      <c r="AH1025" s="126"/>
      <c r="AI1025" s="126"/>
      <c r="AJ1025" s="126"/>
      <c r="AK1025" s="126"/>
      <c r="AL1025" s="126"/>
      <c r="AM1025" s="126"/>
    </row>
    <row r="1026" spans="1:39" s="172" customFormat="1">
      <c r="A1026" s="126"/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  <c r="AF1026" s="126"/>
      <c r="AG1026" s="126"/>
      <c r="AH1026" s="126"/>
      <c r="AI1026" s="126"/>
      <c r="AJ1026" s="126"/>
      <c r="AK1026" s="126"/>
      <c r="AL1026" s="126"/>
      <c r="AM1026" s="126"/>
    </row>
    <row r="1027" spans="1:39" s="172" customFormat="1">
      <c r="A1027" s="126"/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  <c r="AF1027" s="126"/>
      <c r="AG1027" s="126"/>
      <c r="AH1027" s="126"/>
      <c r="AI1027" s="126"/>
      <c r="AJ1027" s="126"/>
      <c r="AK1027" s="126"/>
      <c r="AL1027" s="126"/>
      <c r="AM1027" s="126"/>
    </row>
    <row r="1028" spans="1:39" s="172" customFormat="1">
      <c r="A1028" s="126"/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  <c r="AF1028" s="126"/>
      <c r="AG1028" s="126"/>
      <c r="AH1028" s="126"/>
      <c r="AI1028" s="126"/>
      <c r="AJ1028" s="126"/>
      <c r="AK1028" s="126"/>
      <c r="AL1028" s="126"/>
      <c r="AM1028" s="126"/>
    </row>
    <row r="1029" spans="1:39" s="172" customFormat="1">
      <c r="A1029" s="126"/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  <c r="AF1029" s="126"/>
      <c r="AG1029" s="126"/>
      <c r="AH1029" s="126"/>
      <c r="AI1029" s="126"/>
      <c r="AJ1029" s="126"/>
      <c r="AK1029" s="126"/>
      <c r="AL1029" s="126"/>
      <c r="AM1029" s="126"/>
    </row>
    <row r="1030" spans="1:39" s="172" customFormat="1">
      <c r="A1030" s="126"/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  <c r="AF1030" s="126"/>
      <c r="AG1030" s="126"/>
      <c r="AH1030" s="126"/>
      <c r="AI1030" s="126"/>
      <c r="AJ1030" s="126"/>
      <c r="AK1030" s="126"/>
      <c r="AL1030" s="126"/>
      <c r="AM1030" s="126"/>
    </row>
    <row r="1031" spans="1:39" s="172" customFormat="1">
      <c r="A1031" s="126"/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  <c r="AF1031" s="126"/>
      <c r="AG1031" s="126"/>
      <c r="AH1031" s="126"/>
      <c r="AI1031" s="126"/>
      <c r="AJ1031" s="126"/>
      <c r="AK1031" s="126"/>
      <c r="AL1031" s="126"/>
      <c r="AM1031" s="126"/>
    </row>
    <row r="1032" spans="1:39" s="172" customFormat="1">
      <c r="A1032" s="126"/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  <c r="AF1032" s="126"/>
      <c r="AG1032" s="126"/>
      <c r="AH1032" s="126"/>
      <c r="AI1032" s="126"/>
      <c r="AJ1032" s="126"/>
      <c r="AK1032" s="126"/>
      <c r="AL1032" s="126"/>
      <c r="AM1032" s="126"/>
    </row>
    <row r="1033" spans="1:39" s="172" customFormat="1">
      <c r="A1033" s="126"/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  <c r="AF1033" s="126"/>
      <c r="AG1033" s="126"/>
      <c r="AH1033" s="126"/>
      <c r="AI1033" s="126"/>
      <c r="AJ1033" s="126"/>
      <c r="AK1033" s="126"/>
      <c r="AL1033" s="126"/>
      <c r="AM1033" s="126"/>
    </row>
    <row r="1034" spans="1:39" s="172" customFormat="1">
      <c r="A1034" s="126"/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  <c r="AF1034" s="126"/>
      <c r="AG1034" s="126"/>
      <c r="AH1034" s="126"/>
      <c r="AI1034" s="126"/>
      <c r="AJ1034" s="126"/>
      <c r="AK1034" s="126"/>
      <c r="AL1034" s="126"/>
      <c r="AM1034" s="126"/>
    </row>
    <row r="1035" spans="1:39" s="172" customFormat="1">
      <c r="A1035" s="126"/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  <c r="AF1035" s="126"/>
      <c r="AG1035" s="126"/>
      <c r="AH1035" s="126"/>
      <c r="AI1035" s="126"/>
      <c r="AJ1035" s="126"/>
      <c r="AK1035" s="126"/>
      <c r="AL1035" s="126"/>
      <c r="AM1035" s="126"/>
    </row>
    <row r="1036" spans="1:39" s="172" customFormat="1">
      <c r="A1036" s="126"/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  <c r="AF1036" s="126"/>
      <c r="AG1036" s="126"/>
      <c r="AH1036" s="126"/>
      <c r="AI1036" s="126"/>
      <c r="AJ1036" s="126"/>
      <c r="AK1036" s="126"/>
      <c r="AL1036" s="126"/>
      <c r="AM1036" s="126"/>
    </row>
    <row r="1037" spans="1:39" s="172" customFormat="1">
      <c r="A1037" s="126"/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  <c r="AF1037" s="126"/>
      <c r="AG1037" s="126"/>
      <c r="AH1037" s="126"/>
      <c r="AI1037" s="126"/>
      <c r="AJ1037" s="126"/>
      <c r="AK1037" s="126"/>
      <c r="AL1037" s="126"/>
      <c r="AM1037" s="126"/>
    </row>
    <row r="1038" spans="1:39" s="172" customFormat="1">
      <c r="A1038" s="126"/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  <c r="AF1038" s="126"/>
      <c r="AG1038" s="126"/>
      <c r="AH1038" s="126"/>
      <c r="AI1038" s="126"/>
      <c r="AJ1038" s="126"/>
      <c r="AK1038" s="126"/>
      <c r="AL1038" s="126"/>
      <c r="AM1038" s="126"/>
    </row>
    <row r="1039" spans="1:39" s="172" customFormat="1">
      <c r="A1039" s="126"/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  <c r="AF1039" s="126"/>
      <c r="AG1039" s="126"/>
      <c r="AH1039" s="126"/>
      <c r="AI1039" s="126"/>
      <c r="AJ1039" s="126"/>
      <c r="AK1039" s="126"/>
      <c r="AL1039" s="126"/>
      <c r="AM1039" s="126"/>
    </row>
    <row r="1040" spans="1:39" s="172" customFormat="1">
      <c r="A1040" s="126"/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  <c r="AF1040" s="126"/>
      <c r="AG1040" s="126"/>
      <c r="AH1040" s="126"/>
      <c r="AI1040" s="126"/>
      <c r="AJ1040" s="126"/>
      <c r="AK1040" s="126"/>
      <c r="AL1040" s="126"/>
      <c r="AM1040" s="126"/>
    </row>
    <row r="1041" spans="1:39" s="172" customFormat="1">
      <c r="A1041" s="126"/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  <c r="AF1041" s="126"/>
      <c r="AG1041" s="126"/>
      <c r="AH1041" s="126"/>
      <c r="AI1041" s="126"/>
      <c r="AJ1041" s="126"/>
      <c r="AK1041" s="126"/>
      <c r="AL1041" s="126"/>
      <c r="AM1041" s="126"/>
    </row>
    <row r="1042" spans="1:39" s="172" customFormat="1">
      <c r="A1042" s="126"/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  <c r="AF1042" s="126"/>
      <c r="AG1042" s="126"/>
      <c r="AH1042" s="126"/>
      <c r="AI1042" s="126"/>
      <c r="AJ1042" s="126"/>
      <c r="AK1042" s="126"/>
      <c r="AL1042" s="126"/>
      <c r="AM1042" s="126"/>
    </row>
    <row r="1043" spans="1:39" s="172" customFormat="1">
      <c r="A1043" s="126"/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  <c r="AF1043" s="126"/>
      <c r="AG1043" s="126"/>
      <c r="AH1043" s="126"/>
      <c r="AI1043" s="126"/>
      <c r="AJ1043" s="126"/>
      <c r="AK1043" s="126"/>
      <c r="AL1043" s="126"/>
      <c r="AM1043" s="126"/>
    </row>
    <row r="1044" spans="1:39" s="172" customFormat="1">
      <c r="A1044" s="126"/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  <c r="AF1044" s="126"/>
      <c r="AG1044" s="126"/>
      <c r="AH1044" s="126"/>
      <c r="AI1044" s="126"/>
      <c r="AJ1044" s="126"/>
      <c r="AK1044" s="126"/>
      <c r="AL1044" s="126"/>
      <c r="AM1044" s="126"/>
    </row>
    <row r="1045" spans="1:39" s="172" customFormat="1">
      <c r="A1045" s="126"/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  <c r="AF1045" s="126"/>
      <c r="AG1045" s="126"/>
      <c r="AH1045" s="126"/>
      <c r="AI1045" s="126"/>
      <c r="AJ1045" s="126"/>
      <c r="AK1045" s="126"/>
      <c r="AL1045" s="126"/>
      <c r="AM1045" s="126"/>
    </row>
    <row r="1046" spans="1:39" s="172" customFormat="1">
      <c r="A1046" s="126"/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  <c r="AF1046" s="126"/>
      <c r="AG1046" s="126"/>
      <c r="AH1046" s="126"/>
      <c r="AI1046" s="126"/>
      <c r="AJ1046" s="126"/>
      <c r="AK1046" s="126"/>
      <c r="AL1046" s="126"/>
      <c r="AM1046" s="126"/>
    </row>
    <row r="1047" spans="1:39" s="172" customFormat="1">
      <c r="A1047" s="126"/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  <c r="AF1047" s="126"/>
      <c r="AG1047" s="126"/>
      <c r="AH1047" s="126"/>
      <c r="AI1047" s="126"/>
      <c r="AJ1047" s="126"/>
      <c r="AK1047" s="126"/>
      <c r="AL1047" s="126"/>
      <c r="AM1047" s="126"/>
    </row>
    <row r="1048" spans="1:39" s="172" customFormat="1">
      <c r="A1048" s="126"/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  <c r="AF1048" s="126"/>
      <c r="AG1048" s="126"/>
      <c r="AH1048" s="126"/>
      <c r="AI1048" s="126"/>
      <c r="AJ1048" s="126"/>
      <c r="AK1048" s="126"/>
      <c r="AL1048" s="126"/>
      <c r="AM1048" s="126"/>
    </row>
    <row r="1049" spans="1:39" s="172" customFormat="1">
      <c r="A1049" s="126"/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  <c r="AF1049" s="126"/>
      <c r="AG1049" s="126"/>
      <c r="AH1049" s="126"/>
      <c r="AI1049" s="126"/>
      <c r="AJ1049" s="126"/>
      <c r="AK1049" s="126"/>
      <c r="AL1049" s="126"/>
      <c r="AM1049" s="126"/>
    </row>
    <row r="1050" spans="1:39" s="172" customFormat="1">
      <c r="A1050" s="126"/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  <c r="AF1050" s="126"/>
      <c r="AG1050" s="126"/>
      <c r="AH1050" s="126"/>
      <c r="AI1050" s="126"/>
      <c r="AJ1050" s="126"/>
      <c r="AK1050" s="126"/>
      <c r="AL1050" s="126"/>
      <c r="AM1050" s="126"/>
    </row>
    <row r="1051" spans="1:39" s="172" customFormat="1">
      <c r="A1051" s="126"/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  <c r="AF1051" s="126"/>
      <c r="AG1051" s="126"/>
      <c r="AH1051" s="126"/>
      <c r="AI1051" s="126"/>
      <c r="AJ1051" s="126"/>
      <c r="AK1051" s="126"/>
      <c r="AL1051" s="126"/>
      <c r="AM1051" s="126"/>
    </row>
    <row r="1052" spans="1:39" s="172" customFormat="1">
      <c r="A1052" s="126"/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  <c r="AF1052" s="126"/>
      <c r="AG1052" s="126"/>
      <c r="AH1052" s="126"/>
      <c r="AI1052" s="126"/>
      <c r="AJ1052" s="126"/>
      <c r="AK1052" s="126"/>
      <c r="AL1052" s="126"/>
      <c r="AM1052" s="126"/>
    </row>
    <row r="1053" spans="1:39" s="172" customFormat="1">
      <c r="A1053" s="126"/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  <c r="AF1053" s="126"/>
      <c r="AG1053" s="126"/>
      <c r="AH1053" s="126"/>
      <c r="AI1053" s="126"/>
      <c r="AJ1053" s="126"/>
      <c r="AK1053" s="126"/>
      <c r="AL1053" s="126"/>
      <c r="AM1053" s="126"/>
    </row>
    <row r="1054" spans="1:39" s="172" customFormat="1">
      <c r="A1054" s="126"/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  <c r="AF1054" s="126"/>
      <c r="AG1054" s="126"/>
      <c r="AH1054" s="126"/>
      <c r="AI1054" s="126"/>
      <c r="AJ1054" s="126"/>
      <c r="AK1054" s="126"/>
      <c r="AL1054" s="126"/>
      <c r="AM1054" s="126"/>
    </row>
    <row r="1055" spans="1:39" s="172" customFormat="1">
      <c r="A1055" s="126"/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  <c r="AF1055" s="126"/>
      <c r="AG1055" s="126"/>
      <c r="AH1055" s="126"/>
      <c r="AI1055" s="126"/>
      <c r="AJ1055" s="126"/>
      <c r="AK1055" s="126"/>
      <c r="AL1055" s="126"/>
      <c r="AM1055" s="126"/>
    </row>
    <row r="1056" spans="1:39" s="172" customFormat="1">
      <c r="A1056" s="126"/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  <c r="AF1056" s="126"/>
      <c r="AG1056" s="126"/>
      <c r="AH1056" s="126"/>
      <c r="AI1056" s="126"/>
      <c r="AJ1056" s="126"/>
      <c r="AK1056" s="126"/>
      <c r="AL1056" s="126"/>
      <c r="AM1056" s="126"/>
    </row>
    <row r="1057" spans="1:39" s="172" customFormat="1">
      <c r="A1057" s="126"/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  <c r="AF1057" s="126"/>
      <c r="AG1057" s="126"/>
      <c r="AH1057" s="126"/>
      <c r="AI1057" s="126"/>
      <c r="AJ1057" s="126"/>
      <c r="AK1057" s="126"/>
      <c r="AL1057" s="126"/>
      <c r="AM1057" s="126"/>
    </row>
    <row r="1058" spans="1:39" s="172" customFormat="1">
      <c r="A1058" s="126"/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  <c r="AF1058" s="126"/>
      <c r="AG1058" s="126"/>
      <c r="AH1058" s="126"/>
      <c r="AI1058" s="126"/>
      <c r="AJ1058" s="126"/>
      <c r="AK1058" s="126"/>
      <c r="AL1058" s="126"/>
      <c r="AM1058" s="126"/>
    </row>
    <row r="1059" spans="1:39" s="172" customFormat="1">
      <c r="A1059" s="126"/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  <c r="AF1059" s="126"/>
      <c r="AG1059" s="126"/>
      <c r="AH1059" s="126"/>
      <c r="AI1059" s="126"/>
      <c r="AJ1059" s="126"/>
      <c r="AK1059" s="126"/>
      <c r="AL1059" s="126"/>
      <c r="AM1059" s="126"/>
    </row>
    <row r="1060" spans="1:39" s="172" customFormat="1">
      <c r="A1060" s="126"/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  <c r="AF1060" s="126"/>
      <c r="AG1060" s="126"/>
      <c r="AH1060" s="126"/>
      <c r="AI1060" s="126"/>
      <c r="AJ1060" s="126"/>
      <c r="AK1060" s="126"/>
      <c r="AL1060" s="126"/>
      <c r="AM1060" s="126"/>
    </row>
    <row r="1061" spans="1:39" s="172" customFormat="1">
      <c r="A1061" s="126"/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  <c r="AF1061" s="126"/>
      <c r="AG1061" s="126"/>
      <c r="AH1061" s="126"/>
      <c r="AI1061" s="126"/>
      <c r="AJ1061" s="126"/>
      <c r="AK1061" s="126"/>
      <c r="AL1061" s="126"/>
      <c r="AM1061" s="126"/>
    </row>
    <row r="1062" spans="1:39" s="172" customFormat="1">
      <c r="A1062" s="126"/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  <c r="AF1062" s="126"/>
      <c r="AG1062" s="126"/>
      <c r="AH1062" s="126"/>
      <c r="AI1062" s="126"/>
      <c r="AJ1062" s="126"/>
      <c r="AK1062" s="126"/>
      <c r="AL1062" s="126"/>
      <c r="AM1062" s="126"/>
    </row>
    <row r="1063" spans="1:39" s="172" customFormat="1">
      <c r="A1063" s="126"/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  <c r="AF1063" s="126"/>
      <c r="AG1063" s="126"/>
      <c r="AH1063" s="126"/>
      <c r="AI1063" s="126"/>
      <c r="AJ1063" s="126"/>
      <c r="AK1063" s="126"/>
      <c r="AL1063" s="126"/>
      <c r="AM1063" s="126"/>
    </row>
    <row r="1064" spans="1:39" s="172" customFormat="1">
      <c r="A1064" s="126"/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  <c r="AF1064" s="126"/>
      <c r="AG1064" s="126"/>
      <c r="AH1064" s="126"/>
      <c r="AI1064" s="126"/>
      <c r="AJ1064" s="126"/>
      <c r="AK1064" s="126"/>
      <c r="AL1064" s="126"/>
      <c r="AM1064" s="126"/>
    </row>
    <row r="1065" spans="1:39" s="172" customFormat="1">
      <c r="A1065" s="126"/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  <c r="AF1065" s="126"/>
      <c r="AG1065" s="126"/>
      <c r="AH1065" s="126"/>
      <c r="AI1065" s="126"/>
      <c r="AJ1065" s="126"/>
      <c r="AK1065" s="126"/>
      <c r="AL1065" s="126"/>
      <c r="AM1065" s="126"/>
    </row>
    <row r="1066" spans="1:39" s="172" customFormat="1">
      <c r="A1066" s="126"/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  <c r="AF1066" s="126"/>
      <c r="AG1066" s="126"/>
      <c r="AH1066" s="126"/>
      <c r="AI1066" s="126"/>
      <c r="AJ1066" s="126"/>
      <c r="AK1066" s="126"/>
      <c r="AL1066" s="126"/>
      <c r="AM1066" s="126"/>
    </row>
    <row r="1067" spans="1:39" s="172" customFormat="1">
      <c r="A1067" s="126"/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  <c r="AF1067" s="126"/>
      <c r="AG1067" s="126"/>
      <c r="AH1067" s="126"/>
      <c r="AI1067" s="126"/>
      <c r="AJ1067" s="126"/>
      <c r="AK1067" s="126"/>
      <c r="AL1067" s="126"/>
      <c r="AM1067" s="126"/>
    </row>
    <row r="1068" spans="1:39" s="172" customFormat="1">
      <c r="A1068" s="126"/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  <c r="AF1068" s="126"/>
      <c r="AG1068" s="126"/>
      <c r="AH1068" s="126"/>
      <c r="AI1068" s="126"/>
      <c r="AJ1068" s="126"/>
      <c r="AK1068" s="126"/>
      <c r="AL1068" s="126"/>
      <c r="AM1068" s="126"/>
    </row>
    <row r="1069" spans="1:39" s="172" customFormat="1">
      <c r="A1069" s="126"/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  <c r="AF1069" s="126"/>
      <c r="AG1069" s="126"/>
      <c r="AH1069" s="126"/>
      <c r="AI1069" s="126"/>
      <c r="AJ1069" s="126"/>
      <c r="AK1069" s="126"/>
      <c r="AL1069" s="126"/>
      <c r="AM1069" s="126"/>
    </row>
    <row r="1070" spans="1:39" s="172" customFormat="1">
      <c r="A1070" s="126"/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  <c r="AF1070" s="126"/>
      <c r="AG1070" s="126"/>
      <c r="AH1070" s="126"/>
      <c r="AI1070" s="126"/>
      <c r="AJ1070" s="126"/>
      <c r="AK1070" s="126"/>
      <c r="AL1070" s="126"/>
      <c r="AM1070" s="126"/>
    </row>
    <row r="1071" spans="1:39" s="172" customFormat="1">
      <c r="A1071" s="126"/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  <c r="AF1071" s="126"/>
      <c r="AG1071" s="126"/>
      <c r="AH1071" s="126"/>
      <c r="AI1071" s="126"/>
      <c r="AJ1071" s="126"/>
      <c r="AK1071" s="126"/>
      <c r="AL1071" s="126"/>
      <c r="AM1071" s="126"/>
    </row>
    <row r="1072" spans="1:39" s="172" customFormat="1">
      <c r="A1072" s="126"/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  <c r="AF1072" s="126"/>
      <c r="AG1072" s="126"/>
      <c r="AH1072" s="126"/>
      <c r="AI1072" s="126"/>
      <c r="AJ1072" s="126"/>
      <c r="AK1072" s="126"/>
      <c r="AL1072" s="126"/>
      <c r="AM1072" s="126"/>
    </row>
    <row r="1073" spans="1:39" s="172" customFormat="1">
      <c r="A1073" s="126"/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  <c r="AF1073" s="126"/>
      <c r="AG1073" s="126"/>
      <c r="AH1073" s="126"/>
      <c r="AI1073" s="126"/>
      <c r="AJ1073" s="126"/>
      <c r="AK1073" s="126"/>
      <c r="AL1073" s="126"/>
      <c r="AM1073" s="126"/>
    </row>
    <row r="1074" spans="1:39" s="172" customFormat="1">
      <c r="A1074" s="126"/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  <c r="AF1074" s="126"/>
      <c r="AG1074" s="126"/>
      <c r="AH1074" s="126"/>
      <c r="AI1074" s="126"/>
      <c r="AJ1074" s="126"/>
      <c r="AK1074" s="126"/>
      <c r="AL1074" s="126"/>
      <c r="AM1074" s="126"/>
    </row>
    <row r="1075" spans="1:39" s="172" customFormat="1">
      <c r="A1075" s="126"/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  <c r="AF1075" s="126"/>
      <c r="AG1075" s="126"/>
      <c r="AH1075" s="126"/>
      <c r="AI1075" s="126"/>
      <c r="AJ1075" s="126"/>
      <c r="AK1075" s="126"/>
      <c r="AL1075" s="126"/>
      <c r="AM1075" s="126"/>
    </row>
    <row r="1076" spans="1:39" s="172" customFormat="1">
      <c r="A1076" s="126"/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  <c r="AF1076" s="126"/>
      <c r="AG1076" s="126"/>
      <c r="AH1076" s="126"/>
      <c r="AI1076" s="126"/>
      <c r="AJ1076" s="126"/>
      <c r="AK1076" s="126"/>
      <c r="AL1076" s="126"/>
      <c r="AM1076" s="126"/>
    </row>
    <row r="1077" spans="1:39" s="172" customFormat="1">
      <c r="A1077" s="126"/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  <c r="AF1077" s="126"/>
      <c r="AG1077" s="126"/>
      <c r="AH1077" s="126"/>
      <c r="AI1077" s="126"/>
      <c r="AJ1077" s="126"/>
      <c r="AK1077" s="126"/>
      <c r="AL1077" s="126"/>
      <c r="AM1077" s="126"/>
    </row>
    <row r="1078" spans="1:39" s="172" customFormat="1">
      <c r="A1078" s="126"/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  <c r="AF1078" s="126"/>
      <c r="AG1078" s="126"/>
      <c r="AH1078" s="126"/>
      <c r="AI1078" s="126"/>
      <c r="AJ1078" s="126"/>
      <c r="AK1078" s="126"/>
      <c r="AL1078" s="126"/>
      <c r="AM1078" s="126"/>
    </row>
    <row r="1079" spans="1:39" s="172" customFormat="1">
      <c r="A1079" s="126"/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  <c r="AF1079" s="126"/>
      <c r="AG1079" s="126"/>
      <c r="AH1079" s="126"/>
      <c r="AI1079" s="126"/>
      <c r="AJ1079" s="126"/>
      <c r="AK1079" s="126"/>
      <c r="AL1079" s="126"/>
      <c r="AM1079" s="126"/>
    </row>
    <row r="1080" spans="1:39" s="172" customFormat="1">
      <c r="A1080" s="126"/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  <c r="AF1080" s="126"/>
      <c r="AG1080" s="126"/>
      <c r="AH1080" s="126"/>
      <c r="AI1080" s="126"/>
      <c r="AJ1080" s="126"/>
      <c r="AK1080" s="126"/>
      <c r="AL1080" s="126"/>
      <c r="AM1080" s="126"/>
    </row>
    <row r="1081" spans="1:39" s="172" customFormat="1">
      <c r="A1081" s="126"/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  <c r="AF1081" s="126"/>
      <c r="AG1081" s="126"/>
      <c r="AH1081" s="126"/>
      <c r="AI1081" s="126"/>
      <c r="AJ1081" s="126"/>
      <c r="AK1081" s="126"/>
      <c r="AL1081" s="126"/>
      <c r="AM1081" s="126"/>
    </row>
    <row r="1082" spans="1:39" s="172" customFormat="1">
      <c r="A1082" s="126"/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  <c r="AF1082" s="126"/>
      <c r="AG1082" s="126"/>
      <c r="AH1082" s="126"/>
      <c r="AI1082" s="126"/>
      <c r="AJ1082" s="126"/>
      <c r="AK1082" s="126"/>
      <c r="AL1082" s="126"/>
      <c r="AM1082" s="126"/>
    </row>
    <row r="1083" spans="1:39" s="172" customFormat="1">
      <c r="A1083" s="126"/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  <c r="AF1083" s="126"/>
      <c r="AG1083" s="126"/>
      <c r="AH1083" s="126"/>
      <c r="AI1083" s="126"/>
      <c r="AJ1083" s="126"/>
      <c r="AK1083" s="126"/>
      <c r="AL1083" s="126"/>
      <c r="AM1083" s="126"/>
    </row>
    <row r="1084" spans="1:39" s="172" customFormat="1">
      <c r="A1084" s="126"/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  <c r="AF1084" s="126"/>
      <c r="AG1084" s="126"/>
      <c r="AH1084" s="126"/>
      <c r="AI1084" s="126"/>
      <c r="AJ1084" s="126"/>
      <c r="AK1084" s="126"/>
      <c r="AL1084" s="126"/>
      <c r="AM1084" s="126"/>
    </row>
    <row r="1085" spans="1:39" s="172" customFormat="1">
      <c r="A1085" s="126"/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  <c r="AF1085" s="126"/>
      <c r="AG1085" s="126"/>
      <c r="AH1085" s="126"/>
      <c r="AI1085" s="126"/>
      <c r="AJ1085" s="126"/>
      <c r="AK1085" s="126"/>
      <c r="AL1085" s="126"/>
      <c r="AM1085" s="126"/>
    </row>
    <row r="1086" spans="1:39" s="172" customFormat="1">
      <c r="A1086" s="126"/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  <c r="AF1086" s="126"/>
      <c r="AG1086" s="126"/>
      <c r="AH1086" s="126"/>
      <c r="AI1086" s="126"/>
      <c r="AJ1086" s="126"/>
      <c r="AK1086" s="126"/>
      <c r="AL1086" s="126"/>
      <c r="AM1086" s="126"/>
    </row>
    <row r="1087" spans="1:39" s="172" customFormat="1">
      <c r="A1087" s="126"/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  <c r="AF1087" s="126"/>
      <c r="AG1087" s="126"/>
      <c r="AH1087" s="126"/>
      <c r="AI1087" s="126"/>
      <c r="AJ1087" s="126"/>
      <c r="AK1087" s="126"/>
      <c r="AL1087" s="126"/>
      <c r="AM1087" s="126"/>
    </row>
    <row r="1088" spans="1:39" s="172" customFormat="1">
      <c r="A1088" s="126"/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  <c r="AF1088" s="126"/>
      <c r="AG1088" s="126"/>
      <c r="AH1088" s="126"/>
      <c r="AI1088" s="126"/>
      <c r="AJ1088" s="126"/>
      <c r="AK1088" s="126"/>
      <c r="AL1088" s="126"/>
      <c r="AM1088" s="126"/>
    </row>
    <row r="1089" spans="1:39" s="172" customFormat="1">
      <c r="A1089" s="126"/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  <c r="AF1089" s="126"/>
      <c r="AG1089" s="126"/>
      <c r="AH1089" s="126"/>
      <c r="AI1089" s="126"/>
      <c r="AJ1089" s="126"/>
      <c r="AK1089" s="126"/>
      <c r="AL1089" s="126"/>
      <c r="AM1089" s="126"/>
    </row>
    <row r="1090" spans="1:39" s="172" customFormat="1">
      <c r="A1090" s="126"/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  <c r="AF1090" s="126"/>
      <c r="AG1090" s="126"/>
      <c r="AH1090" s="126"/>
      <c r="AI1090" s="126"/>
      <c r="AJ1090" s="126"/>
      <c r="AK1090" s="126"/>
      <c r="AL1090" s="126"/>
      <c r="AM1090" s="126"/>
    </row>
    <row r="1091" spans="1:39" s="172" customFormat="1">
      <c r="A1091" s="126"/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  <c r="AF1091" s="126"/>
      <c r="AG1091" s="126"/>
      <c r="AH1091" s="126"/>
      <c r="AI1091" s="126"/>
      <c r="AJ1091" s="126"/>
      <c r="AK1091" s="126"/>
      <c r="AL1091" s="126"/>
      <c r="AM1091" s="126"/>
    </row>
    <row r="1092" spans="1:39" s="172" customFormat="1">
      <c r="A1092" s="126"/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  <c r="AF1092" s="126"/>
      <c r="AG1092" s="126"/>
      <c r="AH1092" s="126"/>
      <c r="AI1092" s="126"/>
      <c r="AJ1092" s="126"/>
      <c r="AK1092" s="126"/>
      <c r="AL1092" s="126"/>
      <c r="AM1092" s="126"/>
    </row>
    <row r="1093" spans="1:39" s="172" customFormat="1">
      <c r="A1093" s="126"/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  <c r="AF1093" s="126"/>
      <c r="AG1093" s="126"/>
      <c r="AH1093" s="126"/>
      <c r="AI1093" s="126"/>
      <c r="AJ1093" s="126"/>
      <c r="AK1093" s="126"/>
      <c r="AL1093" s="126"/>
      <c r="AM1093" s="126"/>
    </row>
    <row r="1094" spans="1:39" s="172" customFormat="1">
      <c r="A1094" s="126"/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  <c r="AF1094" s="126"/>
      <c r="AG1094" s="126"/>
      <c r="AH1094" s="126"/>
      <c r="AI1094" s="126"/>
      <c r="AJ1094" s="126"/>
      <c r="AK1094" s="126"/>
      <c r="AL1094" s="126"/>
      <c r="AM1094" s="126"/>
    </row>
    <row r="1095" spans="1:39" s="172" customFormat="1">
      <c r="A1095" s="126"/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  <c r="AF1095" s="126"/>
      <c r="AG1095" s="126"/>
      <c r="AH1095" s="126"/>
      <c r="AI1095" s="126"/>
      <c r="AJ1095" s="126"/>
      <c r="AK1095" s="126"/>
      <c r="AL1095" s="126"/>
      <c r="AM1095" s="126"/>
    </row>
    <row r="1096" spans="1:39" s="172" customFormat="1">
      <c r="A1096" s="126"/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  <c r="AF1096" s="126"/>
      <c r="AG1096" s="126"/>
      <c r="AH1096" s="126"/>
      <c r="AI1096" s="126"/>
      <c r="AJ1096" s="126"/>
      <c r="AK1096" s="126"/>
      <c r="AL1096" s="126"/>
      <c r="AM1096" s="126"/>
    </row>
    <row r="1097" spans="1:39" s="172" customFormat="1">
      <c r="A1097" s="126"/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  <c r="AF1097" s="126"/>
      <c r="AG1097" s="126"/>
      <c r="AH1097" s="126"/>
      <c r="AI1097" s="126"/>
      <c r="AJ1097" s="126"/>
      <c r="AK1097" s="126"/>
      <c r="AL1097" s="126"/>
      <c r="AM1097" s="126"/>
    </row>
    <row r="1098" spans="1:39" s="172" customFormat="1">
      <c r="A1098" s="126"/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  <c r="AF1098" s="126"/>
      <c r="AG1098" s="126"/>
      <c r="AH1098" s="126"/>
      <c r="AI1098" s="126"/>
      <c r="AJ1098" s="126"/>
      <c r="AK1098" s="126"/>
      <c r="AL1098" s="126"/>
      <c r="AM1098" s="126"/>
    </row>
    <row r="1099" spans="1:39" s="172" customFormat="1">
      <c r="A1099" s="126"/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  <c r="AF1099" s="126"/>
      <c r="AG1099" s="126"/>
      <c r="AH1099" s="126"/>
      <c r="AI1099" s="126"/>
      <c r="AJ1099" s="126"/>
      <c r="AK1099" s="126"/>
      <c r="AL1099" s="126"/>
      <c r="AM1099" s="126"/>
    </row>
    <row r="1100" spans="1:39" s="172" customFormat="1">
      <c r="A1100" s="126"/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  <c r="AF1100" s="126"/>
      <c r="AG1100" s="126"/>
      <c r="AH1100" s="126"/>
      <c r="AI1100" s="126"/>
      <c r="AJ1100" s="126"/>
      <c r="AK1100" s="126"/>
      <c r="AL1100" s="126"/>
      <c r="AM1100" s="126"/>
    </row>
    <row r="1101" spans="1:39" s="172" customFormat="1">
      <c r="A1101" s="126"/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  <c r="AF1101" s="126"/>
      <c r="AG1101" s="126"/>
      <c r="AH1101" s="126"/>
      <c r="AI1101" s="126"/>
      <c r="AJ1101" s="126"/>
      <c r="AK1101" s="126"/>
      <c r="AL1101" s="126"/>
      <c r="AM1101" s="126"/>
    </row>
    <row r="1102" spans="1:39" s="172" customFormat="1">
      <c r="A1102" s="126"/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  <c r="AF1102" s="126"/>
      <c r="AG1102" s="126"/>
      <c r="AH1102" s="126"/>
      <c r="AI1102" s="126"/>
      <c r="AJ1102" s="126"/>
      <c r="AK1102" s="126"/>
      <c r="AL1102" s="126"/>
      <c r="AM1102" s="126"/>
    </row>
    <row r="1103" spans="1:39" s="172" customFormat="1">
      <c r="A1103" s="126"/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  <c r="AF1103" s="126"/>
      <c r="AG1103" s="126"/>
      <c r="AH1103" s="126"/>
      <c r="AI1103" s="126"/>
      <c r="AJ1103" s="126"/>
      <c r="AK1103" s="126"/>
      <c r="AL1103" s="126"/>
      <c r="AM1103" s="126"/>
    </row>
    <row r="1104" spans="1:39" s="172" customFormat="1">
      <c r="A1104" s="126"/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  <c r="AF1104" s="126"/>
      <c r="AG1104" s="126"/>
      <c r="AH1104" s="126"/>
      <c r="AI1104" s="126"/>
      <c r="AJ1104" s="126"/>
      <c r="AK1104" s="126"/>
      <c r="AL1104" s="126"/>
      <c r="AM1104" s="126"/>
    </row>
    <row r="1105" spans="1:39" s="172" customFormat="1">
      <c r="A1105" s="126"/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  <c r="AF1105" s="126"/>
      <c r="AG1105" s="126"/>
      <c r="AH1105" s="126"/>
      <c r="AI1105" s="126"/>
      <c r="AJ1105" s="126"/>
      <c r="AK1105" s="126"/>
      <c r="AL1105" s="126"/>
      <c r="AM1105" s="126"/>
    </row>
    <row r="1106" spans="1:39" s="172" customFormat="1">
      <c r="A1106" s="126"/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  <c r="AF1106" s="126"/>
      <c r="AG1106" s="126"/>
      <c r="AH1106" s="126"/>
      <c r="AI1106" s="126"/>
      <c r="AJ1106" s="126"/>
      <c r="AK1106" s="126"/>
      <c r="AL1106" s="126"/>
      <c r="AM1106" s="126"/>
    </row>
    <row r="1107" spans="1:39" s="172" customFormat="1">
      <c r="A1107" s="126"/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  <c r="AF1107" s="126"/>
      <c r="AG1107" s="126"/>
      <c r="AH1107" s="126"/>
      <c r="AI1107" s="126"/>
      <c r="AJ1107" s="126"/>
      <c r="AK1107" s="126"/>
      <c r="AL1107" s="126"/>
      <c r="AM1107" s="126"/>
    </row>
    <row r="1108" spans="1:39" s="172" customFormat="1">
      <c r="A1108" s="126"/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  <c r="AF1108" s="126"/>
      <c r="AG1108" s="126"/>
      <c r="AH1108" s="126"/>
      <c r="AI1108" s="126"/>
      <c r="AJ1108" s="126"/>
      <c r="AK1108" s="126"/>
      <c r="AL1108" s="126"/>
      <c r="AM1108" s="126"/>
    </row>
    <row r="1109" spans="1:39" s="172" customFormat="1">
      <c r="A1109" s="126"/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  <c r="AF1109" s="126"/>
      <c r="AG1109" s="126"/>
      <c r="AH1109" s="126"/>
      <c r="AI1109" s="126"/>
      <c r="AJ1109" s="126"/>
      <c r="AK1109" s="126"/>
      <c r="AL1109" s="126"/>
      <c r="AM1109" s="126"/>
    </row>
    <row r="1110" spans="1:39" s="172" customFormat="1">
      <c r="A1110" s="126"/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  <c r="AF1110" s="126"/>
      <c r="AG1110" s="126"/>
      <c r="AH1110" s="126"/>
      <c r="AI1110" s="126"/>
      <c r="AJ1110" s="126"/>
      <c r="AK1110" s="126"/>
      <c r="AL1110" s="126"/>
      <c r="AM1110" s="126"/>
    </row>
    <row r="1111" spans="1:39" s="172" customFormat="1">
      <c r="A1111" s="126"/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  <c r="AF1111" s="126"/>
      <c r="AG1111" s="126"/>
      <c r="AH1111" s="126"/>
      <c r="AI1111" s="126"/>
      <c r="AJ1111" s="126"/>
      <c r="AK1111" s="126"/>
      <c r="AL1111" s="126"/>
      <c r="AM1111" s="126"/>
    </row>
    <row r="1112" spans="1:39" s="172" customFormat="1">
      <c r="A1112" s="126"/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  <c r="AF1112" s="126"/>
      <c r="AG1112" s="126"/>
      <c r="AH1112" s="126"/>
      <c r="AI1112" s="126"/>
      <c r="AJ1112" s="126"/>
      <c r="AK1112" s="126"/>
      <c r="AL1112" s="126"/>
      <c r="AM1112" s="126"/>
    </row>
    <row r="1113" spans="1:39" s="172" customFormat="1">
      <c r="A1113" s="126"/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  <c r="AF1113" s="126"/>
      <c r="AG1113" s="126"/>
      <c r="AH1113" s="126"/>
      <c r="AI1113" s="126"/>
      <c r="AJ1113" s="126"/>
      <c r="AK1113" s="126"/>
      <c r="AL1113" s="126"/>
      <c r="AM1113" s="126"/>
    </row>
    <row r="1114" spans="1:39" s="172" customFormat="1">
      <c r="A1114" s="126"/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  <c r="AF1114" s="126"/>
      <c r="AG1114" s="126"/>
      <c r="AH1114" s="126"/>
      <c r="AI1114" s="126"/>
      <c r="AJ1114" s="126"/>
      <c r="AK1114" s="126"/>
      <c r="AL1114" s="126"/>
      <c r="AM1114" s="126"/>
    </row>
    <row r="1115" spans="1:39" s="172" customFormat="1">
      <c r="A1115" s="126"/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  <c r="AF1115" s="126"/>
      <c r="AG1115" s="126"/>
      <c r="AH1115" s="126"/>
      <c r="AI1115" s="126"/>
      <c r="AJ1115" s="126"/>
      <c r="AK1115" s="126"/>
      <c r="AL1115" s="126"/>
      <c r="AM1115" s="126"/>
    </row>
    <row r="1116" spans="1:39" s="172" customFormat="1">
      <c r="A1116" s="126"/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  <c r="AF1116" s="126"/>
      <c r="AG1116" s="126"/>
      <c r="AH1116" s="126"/>
      <c r="AI1116" s="126"/>
      <c r="AJ1116" s="126"/>
      <c r="AK1116" s="126"/>
      <c r="AL1116" s="126"/>
      <c r="AM1116" s="126"/>
    </row>
    <row r="1117" spans="1:39" s="172" customFormat="1">
      <c r="A1117" s="126"/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  <c r="AF1117" s="126"/>
      <c r="AG1117" s="126"/>
      <c r="AH1117" s="126"/>
      <c r="AI1117" s="126"/>
      <c r="AJ1117" s="126"/>
      <c r="AK1117" s="126"/>
      <c r="AL1117" s="126"/>
      <c r="AM1117" s="126"/>
    </row>
    <row r="1118" spans="1:39" s="172" customFormat="1">
      <c r="A1118" s="126"/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  <c r="AF1118" s="126"/>
      <c r="AG1118" s="126"/>
      <c r="AH1118" s="126"/>
      <c r="AI1118" s="126"/>
      <c r="AJ1118" s="126"/>
      <c r="AK1118" s="126"/>
      <c r="AL1118" s="126"/>
      <c r="AM1118" s="126"/>
    </row>
    <row r="1119" spans="1:39" s="172" customFormat="1">
      <c r="A1119" s="126"/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  <c r="AF1119" s="126"/>
      <c r="AG1119" s="126"/>
      <c r="AH1119" s="126"/>
      <c r="AI1119" s="126"/>
      <c r="AJ1119" s="126"/>
      <c r="AK1119" s="126"/>
      <c r="AL1119" s="126"/>
      <c r="AM1119" s="126"/>
    </row>
    <row r="1120" spans="1:39" s="172" customFormat="1">
      <c r="A1120" s="126"/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  <c r="AF1120" s="126"/>
      <c r="AG1120" s="126"/>
      <c r="AH1120" s="126"/>
      <c r="AI1120" s="126"/>
      <c r="AJ1120" s="126"/>
      <c r="AK1120" s="126"/>
      <c r="AL1120" s="126"/>
      <c r="AM1120" s="126"/>
    </row>
    <row r="1121" spans="1:39" s="172" customFormat="1">
      <c r="A1121" s="126"/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  <c r="AF1121" s="126"/>
      <c r="AG1121" s="126"/>
      <c r="AH1121" s="126"/>
      <c r="AI1121" s="126"/>
      <c r="AJ1121" s="126"/>
      <c r="AK1121" s="126"/>
      <c r="AL1121" s="126"/>
      <c r="AM1121" s="126"/>
    </row>
    <row r="1122" spans="1:39" s="172" customFormat="1">
      <c r="A1122" s="126"/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  <c r="AF1122" s="126"/>
      <c r="AG1122" s="126"/>
      <c r="AH1122" s="126"/>
      <c r="AI1122" s="126"/>
      <c r="AJ1122" s="126"/>
      <c r="AK1122" s="126"/>
      <c r="AL1122" s="126"/>
      <c r="AM1122" s="126"/>
    </row>
    <row r="1123" spans="1:39" s="172" customFormat="1">
      <c r="A1123" s="126"/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  <c r="AF1123" s="126"/>
      <c r="AG1123" s="126"/>
      <c r="AH1123" s="126"/>
      <c r="AI1123" s="126"/>
      <c r="AJ1123" s="126"/>
      <c r="AK1123" s="126"/>
      <c r="AL1123" s="126"/>
      <c r="AM1123" s="126"/>
    </row>
    <row r="1124" spans="1:39" s="172" customFormat="1">
      <c r="A1124" s="126"/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  <c r="AF1124" s="126"/>
      <c r="AG1124" s="126"/>
      <c r="AH1124" s="126"/>
      <c r="AI1124" s="126"/>
      <c r="AJ1124" s="126"/>
      <c r="AK1124" s="126"/>
      <c r="AL1124" s="126"/>
      <c r="AM1124" s="126"/>
    </row>
    <row r="1125" spans="1:39" s="172" customFormat="1">
      <c r="A1125" s="126"/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  <c r="AF1125" s="126"/>
      <c r="AG1125" s="126"/>
      <c r="AH1125" s="126"/>
      <c r="AI1125" s="126"/>
      <c r="AJ1125" s="126"/>
      <c r="AK1125" s="126"/>
      <c r="AL1125" s="126"/>
      <c r="AM1125" s="126"/>
    </row>
    <row r="1126" spans="1:39" s="172" customFormat="1">
      <c r="A1126" s="126"/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  <c r="AF1126" s="126"/>
      <c r="AG1126" s="126"/>
      <c r="AH1126" s="126"/>
      <c r="AI1126" s="126"/>
      <c r="AJ1126" s="126"/>
      <c r="AK1126" s="126"/>
      <c r="AL1126" s="126"/>
      <c r="AM1126" s="126"/>
    </row>
    <row r="1127" spans="1:39" s="172" customFormat="1">
      <c r="A1127" s="126"/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  <c r="AF1127" s="126"/>
      <c r="AG1127" s="126"/>
      <c r="AH1127" s="126"/>
      <c r="AI1127" s="126"/>
      <c r="AJ1127" s="126"/>
      <c r="AK1127" s="126"/>
      <c r="AL1127" s="126"/>
      <c r="AM1127" s="126"/>
    </row>
    <row r="1128" spans="1:39" s="172" customFormat="1">
      <c r="A1128" s="126"/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  <c r="AF1128" s="126"/>
      <c r="AG1128" s="126"/>
      <c r="AH1128" s="126"/>
      <c r="AI1128" s="126"/>
      <c r="AJ1128" s="126"/>
      <c r="AK1128" s="126"/>
      <c r="AL1128" s="126"/>
      <c r="AM1128" s="126"/>
    </row>
    <row r="1129" spans="1:39" s="172" customFormat="1">
      <c r="A1129" s="126"/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  <c r="AF1129" s="126"/>
      <c r="AG1129" s="126"/>
      <c r="AH1129" s="126"/>
      <c r="AI1129" s="126"/>
      <c r="AJ1129" s="126"/>
      <c r="AK1129" s="126"/>
      <c r="AL1129" s="126"/>
      <c r="AM1129" s="126"/>
    </row>
    <row r="1130" spans="1:39" s="172" customFormat="1">
      <c r="A1130" s="126"/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  <c r="AF1130" s="126"/>
      <c r="AG1130" s="126"/>
      <c r="AH1130" s="126"/>
      <c r="AI1130" s="126"/>
      <c r="AJ1130" s="126"/>
      <c r="AK1130" s="126"/>
      <c r="AL1130" s="126"/>
      <c r="AM1130" s="126"/>
    </row>
    <row r="1131" spans="1:39" s="172" customFormat="1">
      <c r="A1131" s="126"/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  <c r="AF1131" s="126"/>
      <c r="AG1131" s="126"/>
      <c r="AH1131" s="126"/>
      <c r="AI1131" s="126"/>
      <c r="AJ1131" s="126"/>
      <c r="AK1131" s="126"/>
      <c r="AL1131" s="126"/>
      <c r="AM1131" s="126"/>
    </row>
    <row r="1132" spans="1:39" s="172" customFormat="1">
      <c r="A1132" s="126"/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  <c r="AF1132" s="126"/>
      <c r="AG1132" s="126"/>
      <c r="AH1132" s="126"/>
      <c r="AI1132" s="126"/>
      <c r="AJ1132" s="126"/>
      <c r="AK1132" s="126"/>
      <c r="AL1132" s="126"/>
      <c r="AM1132" s="126"/>
    </row>
    <row r="1133" spans="1:39" s="172" customFormat="1">
      <c r="A1133" s="126"/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  <c r="AF1133" s="126"/>
      <c r="AG1133" s="126"/>
      <c r="AH1133" s="126"/>
      <c r="AI1133" s="126"/>
      <c r="AJ1133" s="126"/>
      <c r="AK1133" s="126"/>
      <c r="AL1133" s="126"/>
      <c r="AM1133" s="126"/>
    </row>
    <row r="1134" spans="1:39" s="172" customFormat="1">
      <c r="A1134" s="126"/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  <c r="AF1134" s="126"/>
      <c r="AG1134" s="126"/>
      <c r="AH1134" s="126"/>
      <c r="AI1134" s="126"/>
      <c r="AJ1134" s="126"/>
      <c r="AK1134" s="126"/>
      <c r="AL1134" s="126"/>
      <c r="AM1134" s="126"/>
    </row>
    <row r="1135" spans="1:39" s="172" customFormat="1">
      <c r="A1135" s="126"/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  <c r="AF1135" s="126"/>
      <c r="AG1135" s="126"/>
      <c r="AH1135" s="126"/>
      <c r="AI1135" s="126"/>
      <c r="AJ1135" s="126"/>
      <c r="AK1135" s="126"/>
      <c r="AL1135" s="126"/>
      <c r="AM1135" s="126"/>
    </row>
    <row r="1136" spans="1:39" s="172" customFormat="1">
      <c r="A1136" s="126"/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  <c r="AF1136" s="126"/>
      <c r="AG1136" s="126"/>
      <c r="AH1136" s="126"/>
      <c r="AI1136" s="126"/>
      <c r="AJ1136" s="126"/>
      <c r="AK1136" s="126"/>
      <c r="AL1136" s="126"/>
      <c r="AM1136" s="126"/>
    </row>
    <row r="1137" spans="1:39" s="172" customFormat="1">
      <c r="A1137" s="126"/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  <c r="AF1137" s="126"/>
      <c r="AG1137" s="126"/>
      <c r="AH1137" s="126"/>
      <c r="AI1137" s="126"/>
      <c r="AJ1137" s="126"/>
      <c r="AK1137" s="126"/>
      <c r="AL1137" s="126"/>
      <c r="AM1137" s="126"/>
    </row>
    <row r="1138" spans="1:39" s="172" customFormat="1">
      <c r="A1138" s="126"/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  <c r="AF1138" s="126"/>
      <c r="AG1138" s="126"/>
      <c r="AH1138" s="126"/>
      <c r="AI1138" s="126"/>
      <c r="AJ1138" s="126"/>
      <c r="AK1138" s="126"/>
      <c r="AL1138" s="126"/>
      <c r="AM1138" s="126"/>
    </row>
    <row r="1139" spans="1:39" s="172" customFormat="1">
      <c r="A1139" s="126"/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  <c r="AF1139" s="126"/>
      <c r="AG1139" s="126"/>
      <c r="AH1139" s="126"/>
      <c r="AI1139" s="126"/>
      <c r="AJ1139" s="126"/>
      <c r="AK1139" s="126"/>
      <c r="AL1139" s="126"/>
      <c r="AM1139" s="126"/>
    </row>
    <row r="1140" spans="1:39" s="172" customFormat="1">
      <c r="A1140" s="126"/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  <c r="AF1140" s="126"/>
      <c r="AG1140" s="126"/>
      <c r="AH1140" s="126"/>
      <c r="AI1140" s="126"/>
      <c r="AJ1140" s="126"/>
      <c r="AK1140" s="126"/>
      <c r="AL1140" s="126"/>
      <c r="AM1140" s="126"/>
    </row>
    <row r="1141" spans="1:39" s="172" customFormat="1">
      <c r="A1141" s="126"/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  <c r="AF1141" s="126"/>
      <c r="AG1141" s="126"/>
      <c r="AH1141" s="126"/>
      <c r="AI1141" s="126"/>
      <c r="AJ1141" s="126"/>
      <c r="AK1141" s="126"/>
      <c r="AL1141" s="126"/>
      <c r="AM1141" s="126"/>
    </row>
    <row r="1142" spans="1:39" s="172" customFormat="1">
      <c r="A1142" s="126"/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  <c r="AF1142" s="126"/>
      <c r="AG1142" s="126"/>
      <c r="AH1142" s="126"/>
      <c r="AI1142" s="126"/>
      <c r="AJ1142" s="126"/>
      <c r="AK1142" s="126"/>
      <c r="AL1142" s="126"/>
      <c r="AM1142" s="126"/>
    </row>
    <row r="1143" spans="1:39" s="172" customFormat="1">
      <c r="A1143" s="126"/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  <c r="AF1143" s="126"/>
      <c r="AG1143" s="126"/>
      <c r="AH1143" s="126"/>
      <c r="AI1143" s="126"/>
      <c r="AJ1143" s="126"/>
      <c r="AK1143" s="126"/>
      <c r="AL1143" s="126"/>
      <c r="AM1143" s="126"/>
    </row>
    <row r="1144" spans="1:39" s="172" customFormat="1">
      <c r="A1144" s="126"/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  <c r="AF1144" s="126"/>
      <c r="AG1144" s="126"/>
      <c r="AH1144" s="126"/>
      <c r="AI1144" s="126"/>
      <c r="AJ1144" s="126"/>
      <c r="AK1144" s="126"/>
      <c r="AL1144" s="126"/>
      <c r="AM1144" s="126"/>
    </row>
    <row r="1145" spans="1:39" s="172" customFormat="1">
      <c r="A1145" s="126"/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  <c r="AF1145" s="126"/>
      <c r="AG1145" s="126"/>
      <c r="AH1145" s="126"/>
      <c r="AI1145" s="126"/>
      <c r="AJ1145" s="126"/>
      <c r="AK1145" s="126"/>
      <c r="AL1145" s="126"/>
      <c r="AM1145" s="126"/>
    </row>
    <row r="1146" spans="1:39" s="172" customFormat="1">
      <c r="A1146" s="126"/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  <c r="AF1146" s="126"/>
      <c r="AG1146" s="126"/>
      <c r="AH1146" s="126"/>
      <c r="AI1146" s="126"/>
      <c r="AJ1146" s="126"/>
      <c r="AK1146" s="126"/>
      <c r="AL1146" s="126"/>
      <c r="AM1146" s="126"/>
    </row>
    <row r="1147" spans="1:39" s="172" customFormat="1">
      <c r="A1147" s="126"/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  <c r="AF1147" s="126"/>
      <c r="AG1147" s="126"/>
      <c r="AH1147" s="126"/>
      <c r="AI1147" s="126"/>
      <c r="AJ1147" s="126"/>
      <c r="AK1147" s="126"/>
      <c r="AL1147" s="126"/>
      <c r="AM1147" s="126"/>
    </row>
    <row r="1148" spans="1:39" s="172" customFormat="1">
      <c r="A1148" s="126"/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  <c r="AF1148" s="126"/>
      <c r="AG1148" s="126"/>
      <c r="AH1148" s="126"/>
      <c r="AI1148" s="126"/>
      <c r="AJ1148" s="126"/>
      <c r="AK1148" s="126"/>
      <c r="AL1148" s="126"/>
      <c r="AM1148" s="126"/>
    </row>
    <row r="1149" spans="1:39" s="172" customFormat="1">
      <c r="A1149" s="126"/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  <c r="AF1149" s="126"/>
      <c r="AG1149" s="126"/>
      <c r="AH1149" s="126"/>
      <c r="AI1149" s="126"/>
      <c r="AJ1149" s="126"/>
      <c r="AK1149" s="126"/>
      <c r="AL1149" s="126"/>
      <c r="AM1149" s="126"/>
    </row>
    <row r="1150" spans="1:39" s="172" customFormat="1">
      <c r="A1150" s="126"/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  <c r="AF1150" s="126"/>
      <c r="AG1150" s="126"/>
      <c r="AH1150" s="126"/>
      <c r="AI1150" s="126"/>
      <c r="AJ1150" s="126"/>
      <c r="AK1150" s="126"/>
      <c r="AL1150" s="126"/>
      <c r="AM1150" s="126"/>
    </row>
    <row r="1151" spans="1:39" s="172" customFormat="1">
      <c r="A1151" s="126"/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  <c r="AF1151" s="126"/>
      <c r="AG1151" s="126"/>
      <c r="AH1151" s="126"/>
      <c r="AI1151" s="126"/>
      <c r="AJ1151" s="126"/>
      <c r="AK1151" s="126"/>
      <c r="AL1151" s="126"/>
      <c r="AM1151" s="126"/>
    </row>
    <row r="1152" spans="1:39" s="172" customFormat="1">
      <c r="A1152" s="126"/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  <c r="AF1152" s="126"/>
      <c r="AG1152" s="126"/>
      <c r="AH1152" s="126"/>
      <c r="AI1152" s="126"/>
      <c r="AJ1152" s="126"/>
      <c r="AK1152" s="126"/>
      <c r="AL1152" s="126"/>
      <c r="AM1152" s="126"/>
    </row>
    <row r="1153" spans="1:39" s="172" customFormat="1">
      <c r="A1153" s="126"/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  <c r="AF1153" s="126"/>
      <c r="AG1153" s="126"/>
      <c r="AH1153" s="126"/>
      <c r="AI1153" s="126"/>
      <c r="AJ1153" s="126"/>
      <c r="AK1153" s="126"/>
      <c r="AL1153" s="126"/>
      <c r="AM1153" s="126"/>
    </row>
    <row r="1154" spans="1:39" s="172" customFormat="1">
      <c r="A1154" s="126"/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  <c r="AF1154" s="126"/>
      <c r="AG1154" s="126"/>
      <c r="AH1154" s="126"/>
      <c r="AI1154" s="126"/>
      <c r="AJ1154" s="126"/>
      <c r="AK1154" s="126"/>
      <c r="AL1154" s="126"/>
      <c r="AM1154" s="126"/>
    </row>
    <row r="1155" spans="1:39" s="172" customFormat="1">
      <c r="A1155" s="126"/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  <c r="AF1155" s="126"/>
      <c r="AG1155" s="126"/>
      <c r="AH1155" s="126"/>
      <c r="AI1155" s="126"/>
      <c r="AJ1155" s="126"/>
      <c r="AK1155" s="126"/>
      <c r="AL1155" s="126"/>
      <c r="AM1155" s="126"/>
    </row>
    <row r="1156" spans="1:39" s="172" customFormat="1">
      <c r="A1156" s="126"/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  <c r="AF1156" s="126"/>
      <c r="AG1156" s="126"/>
      <c r="AH1156" s="126"/>
      <c r="AI1156" s="126"/>
      <c r="AJ1156" s="126"/>
      <c r="AK1156" s="126"/>
      <c r="AL1156" s="126"/>
      <c r="AM1156" s="126"/>
    </row>
    <row r="1157" spans="1:39" s="172" customFormat="1">
      <c r="A1157" s="126"/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  <c r="AF1157" s="126"/>
      <c r="AG1157" s="126"/>
      <c r="AH1157" s="126"/>
      <c r="AI1157" s="126"/>
      <c r="AJ1157" s="126"/>
      <c r="AK1157" s="126"/>
      <c r="AL1157" s="126"/>
      <c r="AM1157" s="126"/>
    </row>
    <row r="1158" spans="1:39" s="172" customFormat="1">
      <c r="A1158" s="126"/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  <c r="AF1158" s="126"/>
      <c r="AG1158" s="126"/>
      <c r="AH1158" s="126"/>
      <c r="AI1158" s="126"/>
      <c r="AJ1158" s="126"/>
      <c r="AK1158" s="126"/>
      <c r="AL1158" s="126"/>
      <c r="AM1158" s="126"/>
    </row>
    <row r="1159" spans="1:39" s="172" customFormat="1">
      <c r="A1159" s="126"/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  <c r="AF1159" s="126"/>
      <c r="AG1159" s="126"/>
      <c r="AH1159" s="126"/>
      <c r="AI1159" s="126"/>
      <c r="AJ1159" s="126"/>
      <c r="AK1159" s="126"/>
      <c r="AL1159" s="126"/>
      <c r="AM1159" s="126"/>
    </row>
    <row r="1160" spans="1:39" s="172" customFormat="1">
      <c r="A1160" s="126"/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  <c r="AF1160" s="126"/>
      <c r="AG1160" s="126"/>
      <c r="AH1160" s="126"/>
      <c r="AI1160" s="126"/>
      <c r="AJ1160" s="126"/>
      <c r="AK1160" s="126"/>
      <c r="AL1160" s="126"/>
      <c r="AM1160" s="126"/>
    </row>
    <row r="1161" spans="1:39" s="172" customFormat="1">
      <c r="A1161" s="126"/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  <c r="AF1161" s="126"/>
      <c r="AG1161" s="126"/>
      <c r="AH1161" s="126"/>
      <c r="AI1161" s="126"/>
      <c r="AJ1161" s="126"/>
      <c r="AK1161" s="126"/>
      <c r="AL1161" s="126"/>
      <c r="AM1161" s="126"/>
    </row>
    <row r="1162" spans="1:39" s="172" customFormat="1">
      <c r="A1162" s="126"/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  <c r="AF1162" s="126"/>
      <c r="AG1162" s="126"/>
      <c r="AH1162" s="126"/>
      <c r="AI1162" s="126"/>
      <c r="AJ1162" s="126"/>
      <c r="AK1162" s="126"/>
      <c r="AL1162" s="126"/>
      <c r="AM1162" s="126"/>
    </row>
    <row r="1163" spans="1:39" s="172" customFormat="1">
      <c r="A1163" s="126"/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  <c r="AF1163" s="126"/>
      <c r="AG1163" s="126"/>
      <c r="AH1163" s="126"/>
      <c r="AI1163" s="126"/>
      <c r="AJ1163" s="126"/>
      <c r="AK1163" s="126"/>
      <c r="AL1163" s="126"/>
      <c r="AM1163" s="126"/>
    </row>
    <row r="1164" spans="1:39" s="172" customFormat="1">
      <c r="A1164" s="126"/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  <c r="AF1164" s="126"/>
      <c r="AG1164" s="126"/>
      <c r="AH1164" s="126"/>
      <c r="AI1164" s="126"/>
      <c r="AJ1164" s="126"/>
      <c r="AK1164" s="126"/>
      <c r="AL1164" s="126"/>
      <c r="AM1164" s="126"/>
    </row>
    <row r="1165" spans="1:39" s="172" customFormat="1">
      <c r="A1165" s="126"/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  <c r="AF1165" s="126"/>
      <c r="AG1165" s="126"/>
      <c r="AH1165" s="126"/>
      <c r="AI1165" s="126"/>
      <c r="AJ1165" s="126"/>
      <c r="AK1165" s="126"/>
      <c r="AL1165" s="126"/>
      <c r="AM1165" s="126"/>
    </row>
    <row r="1166" spans="1:39" s="172" customFormat="1">
      <c r="A1166" s="126"/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  <c r="AF1166" s="126"/>
      <c r="AG1166" s="126"/>
      <c r="AH1166" s="126"/>
      <c r="AI1166" s="126"/>
      <c r="AJ1166" s="126"/>
      <c r="AK1166" s="126"/>
      <c r="AL1166" s="126"/>
      <c r="AM1166" s="126"/>
    </row>
    <row r="1167" spans="1:39" s="172" customFormat="1">
      <c r="A1167" s="126"/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  <c r="AF1167" s="126"/>
      <c r="AG1167" s="126"/>
      <c r="AH1167" s="126"/>
      <c r="AI1167" s="126"/>
      <c r="AJ1167" s="126"/>
      <c r="AK1167" s="126"/>
      <c r="AL1167" s="126"/>
      <c r="AM1167" s="126"/>
    </row>
    <row r="1168" spans="1:39" s="172" customFormat="1">
      <c r="A1168" s="126"/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  <c r="AF1168" s="126"/>
      <c r="AG1168" s="126"/>
      <c r="AH1168" s="126"/>
      <c r="AI1168" s="126"/>
      <c r="AJ1168" s="126"/>
      <c r="AK1168" s="126"/>
      <c r="AL1168" s="126"/>
      <c r="AM1168" s="126"/>
    </row>
    <row r="1169" spans="1:39" s="172" customFormat="1">
      <c r="A1169" s="126"/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  <c r="AF1169" s="126"/>
      <c r="AG1169" s="126"/>
      <c r="AH1169" s="126"/>
      <c r="AI1169" s="126"/>
      <c r="AJ1169" s="126"/>
      <c r="AK1169" s="126"/>
      <c r="AL1169" s="126"/>
      <c r="AM1169" s="126"/>
    </row>
    <row r="1170" spans="1:39" s="172" customFormat="1">
      <c r="A1170" s="126"/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  <c r="AF1170" s="126"/>
      <c r="AG1170" s="126"/>
      <c r="AH1170" s="126"/>
      <c r="AI1170" s="126"/>
      <c r="AJ1170" s="126"/>
      <c r="AK1170" s="126"/>
      <c r="AL1170" s="126"/>
      <c r="AM1170" s="126"/>
    </row>
    <row r="1171" spans="1:39" s="172" customFormat="1">
      <c r="A1171" s="126"/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  <c r="AF1171" s="126"/>
      <c r="AG1171" s="126"/>
      <c r="AH1171" s="126"/>
      <c r="AI1171" s="126"/>
      <c r="AJ1171" s="126"/>
      <c r="AK1171" s="126"/>
      <c r="AL1171" s="126"/>
      <c r="AM1171" s="126"/>
    </row>
    <row r="1172" spans="1:39" s="172" customFormat="1">
      <c r="A1172" s="126"/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  <c r="AF1172" s="126"/>
      <c r="AG1172" s="126"/>
      <c r="AH1172" s="126"/>
      <c r="AI1172" s="126"/>
      <c r="AJ1172" s="126"/>
      <c r="AK1172" s="126"/>
      <c r="AL1172" s="126"/>
      <c r="AM1172" s="126"/>
    </row>
    <row r="1173" spans="1:39" s="172" customFormat="1">
      <c r="A1173" s="126"/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  <c r="AF1173" s="126"/>
      <c r="AG1173" s="126"/>
      <c r="AH1173" s="126"/>
      <c r="AI1173" s="126"/>
      <c r="AJ1173" s="126"/>
      <c r="AK1173" s="126"/>
      <c r="AL1173" s="126"/>
      <c r="AM1173" s="126"/>
    </row>
    <row r="1174" spans="1:39" s="172" customFormat="1">
      <c r="A1174" s="126"/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  <c r="AF1174" s="126"/>
      <c r="AG1174" s="126"/>
      <c r="AH1174" s="126"/>
      <c r="AI1174" s="126"/>
      <c r="AJ1174" s="126"/>
      <c r="AK1174" s="126"/>
      <c r="AL1174" s="126"/>
      <c r="AM1174" s="126"/>
    </row>
    <row r="1175" spans="1:39" s="172" customFormat="1">
      <c r="A1175" s="126"/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  <c r="AF1175" s="126"/>
      <c r="AG1175" s="126"/>
      <c r="AH1175" s="126"/>
      <c r="AI1175" s="126"/>
      <c r="AJ1175" s="126"/>
      <c r="AK1175" s="126"/>
      <c r="AL1175" s="126"/>
      <c r="AM1175" s="126"/>
    </row>
    <row r="1176" spans="1:39" s="172" customFormat="1">
      <c r="A1176" s="126"/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  <c r="AF1176" s="126"/>
      <c r="AG1176" s="126"/>
      <c r="AH1176" s="126"/>
      <c r="AI1176" s="126"/>
      <c r="AJ1176" s="126"/>
      <c r="AK1176" s="126"/>
      <c r="AL1176" s="126"/>
      <c r="AM1176" s="126"/>
    </row>
    <row r="1177" spans="1:39" s="172" customFormat="1">
      <c r="A1177" s="126"/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  <c r="AF1177" s="126"/>
      <c r="AG1177" s="126"/>
      <c r="AH1177" s="126"/>
      <c r="AI1177" s="126"/>
      <c r="AJ1177" s="126"/>
      <c r="AK1177" s="126"/>
      <c r="AL1177" s="126"/>
      <c r="AM1177" s="126"/>
    </row>
    <row r="1178" spans="1:39" s="172" customFormat="1">
      <c r="A1178" s="126"/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  <c r="AF1178" s="126"/>
      <c r="AG1178" s="126"/>
      <c r="AH1178" s="126"/>
      <c r="AI1178" s="126"/>
      <c r="AJ1178" s="126"/>
      <c r="AK1178" s="126"/>
      <c r="AL1178" s="126"/>
      <c r="AM1178" s="126"/>
    </row>
    <row r="1179" spans="1:39" s="172" customFormat="1">
      <c r="A1179" s="126"/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  <c r="AF1179" s="126"/>
      <c r="AG1179" s="126"/>
      <c r="AH1179" s="126"/>
      <c r="AI1179" s="126"/>
      <c r="AJ1179" s="126"/>
      <c r="AK1179" s="126"/>
      <c r="AL1179" s="126"/>
      <c r="AM1179" s="126"/>
    </row>
    <row r="1180" spans="1:39" s="172" customFormat="1">
      <c r="A1180" s="126"/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  <c r="AF1180" s="126"/>
      <c r="AG1180" s="126"/>
      <c r="AH1180" s="126"/>
      <c r="AI1180" s="126"/>
      <c r="AJ1180" s="126"/>
      <c r="AK1180" s="126"/>
      <c r="AL1180" s="126"/>
      <c r="AM1180" s="126"/>
    </row>
    <row r="1181" spans="1:39" s="172" customFormat="1">
      <c r="A1181" s="126"/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  <c r="AF1181" s="126"/>
      <c r="AG1181" s="126"/>
      <c r="AH1181" s="126"/>
      <c r="AI1181" s="126"/>
      <c r="AJ1181" s="126"/>
      <c r="AK1181" s="126"/>
      <c r="AL1181" s="126"/>
      <c r="AM1181" s="126"/>
    </row>
    <row r="1182" spans="1:39" s="172" customFormat="1">
      <c r="A1182" s="126"/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  <c r="AF1182" s="126"/>
      <c r="AG1182" s="126"/>
      <c r="AH1182" s="126"/>
      <c r="AI1182" s="126"/>
      <c r="AJ1182" s="126"/>
      <c r="AK1182" s="126"/>
      <c r="AL1182" s="126"/>
      <c r="AM1182" s="126"/>
    </row>
    <row r="1183" spans="1:39" s="172" customFormat="1">
      <c r="A1183" s="126"/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  <c r="AF1183" s="126"/>
      <c r="AG1183" s="126"/>
      <c r="AH1183" s="126"/>
      <c r="AI1183" s="126"/>
      <c r="AJ1183" s="126"/>
      <c r="AK1183" s="126"/>
      <c r="AL1183" s="126"/>
      <c r="AM1183" s="126"/>
    </row>
    <row r="1184" spans="1:39" s="172" customFormat="1">
      <c r="A1184" s="126"/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  <c r="AF1184" s="126"/>
      <c r="AG1184" s="126"/>
      <c r="AH1184" s="126"/>
      <c r="AI1184" s="126"/>
      <c r="AJ1184" s="126"/>
      <c r="AK1184" s="126"/>
      <c r="AL1184" s="126"/>
      <c r="AM1184" s="126"/>
    </row>
    <row r="1185" spans="1:39" s="172" customFormat="1">
      <c r="A1185" s="126"/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  <c r="AF1185" s="126"/>
      <c r="AG1185" s="126"/>
      <c r="AH1185" s="126"/>
      <c r="AI1185" s="126"/>
      <c r="AJ1185" s="126"/>
      <c r="AK1185" s="126"/>
      <c r="AL1185" s="126"/>
      <c r="AM1185" s="126"/>
    </row>
    <row r="1186" spans="1:39" s="172" customFormat="1">
      <c r="A1186" s="126"/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  <c r="AF1186" s="126"/>
      <c r="AG1186" s="126"/>
      <c r="AH1186" s="126"/>
      <c r="AI1186" s="126"/>
      <c r="AJ1186" s="126"/>
      <c r="AK1186" s="126"/>
      <c r="AL1186" s="126"/>
      <c r="AM1186" s="126"/>
    </row>
    <row r="1187" spans="1:39" s="172" customFormat="1">
      <c r="A1187" s="126"/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  <c r="AF1187" s="126"/>
      <c r="AG1187" s="126"/>
      <c r="AH1187" s="126"/>
      <c r="AI1187" s="126"/>
      <c r="AJ1187" s="126"/>
      <c r="AK1187" s="126"/>
      <c r="AL1187" s="126"/>
      <c r="AM1187" s="126"/>
    </row>
    <row r="1188" spans="1:39" s="172" customFormat="1">
      <c r="A1188" s="126"/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  <c r="AF1188" s="126"/>
      <c r="AG1188" s="126"/>
      <c r="AH1188" s="126"/>
      <c r="AI1188" s="126"/>
      <c r="AJ1188" s="126"/>
      <c r="AK1188" s="126"/>
      <c r="AL1188" s="126"/>
      <c r="AM1188" s="126"/>
    </row>
    <row r="1189" spans="1:39" s="172" customFormat="1">
      <c r="A1189" s="126"/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  <c r="AF1189" s="126"/>
      <c r="AG1189" s="126"/>
      <c r="AH1189" s="126"/>
      <c r="AI1189" s="126"/>
      <c r="AJ1189" s="126"/>
      <c r="AK1189" s="126"/>
      <c r="AL1189" s="126"/>
      <c r="AM1189" s="126"/>
    </row>
    <row r="1190" spans="1:39" s="172" customFormat="1">
      <c r="A1190" s="126"/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  <c r="AF1190" s="126"/>
      <c r="AG1190" s="126"/>
      <c r="AH1190" s="126"/>
      <c r="AI1190" s="126"/>
      <c r="AJ1190" s="126"/>
      <c r="AK1190" s="126"/>
      <c r="AL1190" s="126"/>
      <c r="AM1190" s="126"/>
    </row>
    <row r="1191" spans="1:39" s="172" customFormat="1">
      <c r="A1191" s="126"/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  <c r="AF1191" s="126"/>
      <c r="AG1191" s="126"/>
      <c r="AH1191" s="126"/>
      <c r="AI1191" s="126"/>
      <c r="AJ1191" s="126"/>
      <c r="AK1191" s="126"/>
      <c r="AL1191" s="126"/>
      <c r="AM1191" s="126"/>
    </row>
    <row r="1192" spans="1:39" s="172" customFormat="1">
      <c r="A1192" s="126"/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  <c r="AF1192" s="126"/>
      <c r="AG1192" s="126"/>
      <c r="AH1192" s="126"/>
      <c r="AI1192" s="126"/>
      <c r="AJ1192" s="126"/>
      <c r="AK1192" s="126"/>
      <c r="AL1192" s="126"/>
      <c r="AM1192" s="126"/>
    </row>
    <row r="1193" spans="1:39" s="172" customFormat="1">
      <c r="A1193" s="126"/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  <c r="AF1193" s="126"/>
      <c r="AG1193" s="126"/>
      <c r="AH1193" s="126"/>
      <c r="AI1193" s="126"/>
      <c r="AJ1193" s="126"/>
      <c r="AK1193" s="126"/>
      <c r="AL1193" s="126"/>
      <c r="AM1193" s="126"/>
    </row>
    <row r="1194" spans="1:39" s="172" customFormat="1">
      <c r="A1194" s="126"/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  <c r="AF1194" s="126"/>
      <c r="AG1194" s="126"/>
      <c r="AH1194" s="126"/>
      <c r="AI1194" s="126"/>
      <c r="AJ1194" s="126"/>
      <c r="AK1194" s="126"/>
      <c r="AL1194" s="126"/>
      <c r="AM1194" s="126"/>
    </row>
    <row r="1195" spans="1:39" s="172" customFormat="1">
      <c r="A1195" s="126"/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  <c r="AF1195" s="126"/>
      <c r="AG1195" s="126"/>
      <c r="AH1195" s="126"/>
      <c r="AI1195" s="126"/>
      <c r="AJ1195" s="126"/>
      <c r="AK1195" s="126"/>
      <c r="AL1195" s="126"/>
      <c r="AM1195" s="126"/>
    </row>
    <row r="1196" spans="1:39" s="172" customFormat="1">
      <c r="A1196" s="126"/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  <c r="AF1196" s="126"/>
      <c r="AG1196" s="126"/>
      <c r="AH1196" s="126"/>
      <c r="AI1196" s="126"/>
      <c r="AJ1196" s="126"/>
      <c r="AK1196" s="126"/>
      <c r="AL1196" s="126"/>
      <c r="AM1196" s="126"/>
    </row>
    <row r="1197" spans="1:39" s="172" customFormat="1">
      <c r="A1197" s="126"/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  <c r="AF1197" s="126"/>
      <c r="AG1197" s="126"/>
      <c r="AH1197" s="126"/>
      <c r="AI1197" s="126"/>
      <c r="AJ1197" s="126"/>
      <c r="AK1197" s="126"/>
      <c r="AL1197" s="126"/>
      <c r="AM1197" s="126"/>
    </row>
    <row r="1198" spans="1:39" s="172" customFormat="1">
      <c r="A1198" s="126"/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  <c r="AF1198" s="126"/>
      <c r="AG1198" s="126"/>
      <c r="AH1198" s="126"/>
      <c r="AI1198" s="126"/>
      <c r="AJ1198" s="126"/>
      <c r="AK1198" s="126"/>
      <c r="AL1198" s="126"/>
      <c r="AM1198" s="126"/>
    </row>
    <row r="1199" spans="1:39" s="172" customFormat="1">
      <c r="A1199" s="126"/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  <c r="AF1199" s="126"/>
      <c r="AG1199" s="126"/>
      <c r="AH1199" s="126"/>
      <c r="AI1199" s="126"/>
      <c r="AJ1199" s="126"/>
      <c r="AK1199" s="126"/>
      <c r="AL1199" s="126"/>
      <c r="AM1199" s="126"/>
    </row>
    <row r="1200" spans="1:39" s="172" customFormat="1">
      <c r="A1200" s="126"/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  <c r="AF1200" s="126"/>
      <c r="AG1200" s="126"/>
      <c r="AH1200" s="126"/>
      <c r="AI1200" s="126"/>
      <c r="AJ1200" s="126"/>
      <c r="AK1200" s="126"/>
      <c r="AL1200" s="126"/>
      <c r="AM1200" s="126"/>
    </row>
    <row r="1201" spans="1:39" s="172" customFormat="1">
      <c r="A1201" s="126"/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  <c r="AF1201" s="126"/>
      <c r="AG1201" s="126"/>
      <c r="AH1201" s="126"/>
      <c r="AI1201" s="126"/>
      <c r="AJ1201" s="126"/>
      <c r="AK1201" s="126"/>
      <c r="AL1201" s="126"/>
      <c r="AM1201" s="126"/>
    </row>
    <row r="1202" spans="1:39" s="172" customFormat="1">
      <c r="A1202" s="126"/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  <c r="AF1202" s="126"/>
      <c r="AG1202" s="126"/>
      <c r="AH1202" s="126"/>
      <c r="AI1202" s="126"/>
      <c r="AJ1202" s="126"/>
      <c r="AK1202" s="126"/>
      <c r="AL1202" s="126"/>
      <c r="AM1202" s="126"/>
    </row>
    <row r="1203" spans="1:39" s="172" customFormat="1">
      <c r="A1203" s="126"/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  <c r="AF1203" s="126"/>
      <c r="AG1203" s="126"/>
      <c r="AH1203" s="126"/>
      <c r="AI1203" s="126"/>
      <c r="AJ1203" s="126"/>
      <c r="AK1203" s="126"/>
      <c r="AL1203" s="126"/>
      <c r="AM1203" s="126"/>
    </row>
    <row r="1204" spans="1:39" s="172" customFormat="1">
      <c r="A1204" s="126"/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  <c r="AF1204" s="126"/>
      <c r="AG1204" s="126"/>
      <c r="AH1204" s="126"/>
      <c r="AI1204" s="126"/>
      <c r="AJ1204" s="126"/>
      <c r="AK1204" s="126"/>
      <c r="AL1204" s="126"/>
      <c r="AM1204" s="126"/>
    </row>
    <row r="1205" spans="1:39" s="172" customFormat="1">
      <c r="A1205" s="126"/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  <c r="AF1205" s="126"/>
      <c r="AG1205" s="126"/>
      <c r="AH1205" s="126"/>
      <c r="AI1205" s="126"/>
      <c r="AJ1205" s="126"/>
      <c r="AK1205" s="126"/>
      <c r="AL1205" s="126"/>
      <c r="AM1205" s="126"/>
    </row>
    <row r="1206" spans="1:39" s="172" customFormat="1">
      <c r="A1206" s="126"/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  <c r="AF1206" s="126"/>
      <c r="AG1206" s="126"/>
      <c r="AH1206" s="126"/>
      <c r="AI1206" s="126"/>
      <c r="AJ1206" s="126"/>
      <c r="AK1206" s="126"/>
      <c r="AL1206" s="126"/>
      <c r="AM1206" s="126"/>
    </row>
    <row r="1207" spans="1:39" s="172" customFormat="1">
      <c r="A1207" s="126"/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  <c r="AF1207" s="126"/>
      <c r="AG1207" s="126"/>
      <c r="AH1207" s="126"/>
      <c r="AI1207" s="126"/>
      <c r="AJ1207" s="126"/>
      <c r="AK1207" s="126"/>
      <c r="AL1207" s="126"/>
      <c r="AM1207" s="126"/>
    </row>
    <row r="1208" spans="1:39" s="172" customFormat="1">
      <c r="A1208" s="126"/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  <c r="AF1208" s="126"/>
      <c r="AG1208" s="126"/>
      <c r="AH1208" s="126"/>
      <c r="AI1208" s="126"/>
      <c r="AJ1208" s="126"/>
      <c r="AK1208" s="126"/>
      <c r="AL1208" s="126"/>
      <c r="AM1208" s="126"/>
    </row>
    <row r="1209" spans="1:39" s="172" customFormat="1">
      <c r="A1209" s="126"/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  <c r="AF1209" s="126"/>
      <c r="AG1209" s="126"/>
      <c r="AH1209" s="126"/>
      <c r="AI1209" s="126"/>
      <c r="AJ1209" s="126"/>
      <c r="AK1209" s="126"/>
      <c r="AL1209" s="126"/>
      <c r="AM1209" s="126"/>
    </row>
    <row r="1210" spans="1:39" s="172" customFormat="1">
      <c r="A1210" s="126"/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  <c r="AF1210" s="126"/>
      <c r="AG1210" s="126"/>
      <c r="AH1210" s="126"/>
      <c r="AI1210" s="126"/>
      <c r="AJ1210" s="126"/>
      <c r="AK1210" s="126"/>
      <c r="AL1210" s="126"/>
      <c r="AM1210" s="126"/>
    </row>
    <row r="1211" spans="1:39" s="172" customFormat="1">
      <c r="A1211" s="126"/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  <c r="AF1211" s="126"/>
      <c r="AG1211" s="126"/>
      <c r="AH1211" s="126"/>
      <c r="AI1211" s="126"/>
      <c r="AJ1211" s="126"/>
      <c r="AK1211" s="126"/>
      <c r="AL1211" s="126"/>
      <c r="AM1211" s="126"/>
    </row>
    <row r="1212" spans="1:39" s="172" customFormat="1">
      <c r="A1212" s="126"/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  <c r="AF1212" s="126"/>
      <c r="AG1212" s="126"/>
      <c r="AH1212" s="126"/>
      <c r="AI1212" s="126"/>
      <c r="AJ1212" s="126"/>
      <c r="AK1212" s="126"/>
      <c r="AL1212" s="126"/>
      <c r="AM1212" s="126"/>
    </row>
    <row r="1213" spans="1:39" s="172" customFormat="1">
      <c r="A1213" s="126"/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  <c r="AF1213" s="126"/>
      <c r="AG1213" s="126"/>
      <c r="AH1213" s="126"/>
      <c r="AI1213" s="126"/>
      <c r="AJ1213" s="126"/>
      <c r="AK1213" s="126"/>
      <c r="AL1213" s="126"/>
      <c r="AM1213" s="126"/>
    </row>
    <row r="1214" spans="1:39" s="172" customFormat="1">
      <c r="A1214" s="126"/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  <c r="AF1214" s="126"/>
      <c r="AG1214" s="126"/>
      <c r="AH1214" s="126"/>
      <c r="AI1214" s="126"/>
      <c r="AJ1214" s="126"/>
      <c r="AK1214" s="126"/>
      <c r="AL1214" s="126"/>
      <c r="AM1214" s="126"/>
    </row>
    <row r="1215" spans="1:39" s="172" customFormat="1">
      <c r="A1215" s="126"/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  <c r="AF1215" s="126"/>
      <c r="AG1215" s="126"/>
      <c r="AH1215" s="126"/>
      <c r="AI1215" s="126"/>
      <c r="AJ1215" s="126"/>
      <c r="AK1215" s="126"/>
      <c r="AL1215" s="126"/>
      <c r="AM1215" s="126"/>
    </row>
    <row r="1216" spans="1:39" s="172" customFormat="1">
      <c r="A1216" s="126"/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  <c r="AF1216" s="126"/>
      <c r="AG1216" s="126"/>
      <c r="AH1216" s="126"/>
      <c r="AI1216" s="126"/>
      <c r="AJ1216" s="126"/>
      <c r="AK1216" s="126"/>
      <c r="AL1216" s="126"/>
      <c r="AM1216" s="126"/>
    </row>
    <row r="1217" spans="1:39" s="172" customFormat="1">
      <c r="A1217" s="126"/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  <c r="AF1217" s="126"/>
      <c r="AG1217" s="126"/>
      <c r="AH1217" s="126"/>
      <c r="AI1217" s="126"/>
      <c r="AJ1217" s="126"/>
      <c r="AK1217" s="126"/>
      <c r="AL1217" s="126"/>
      <c r="AM1217" s="126"/>
    </row>
    <row r="1218" spans="1:39" s="172" customFormat="1">
      <c r="A1218" s="126"/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  <c r="AF1218" s="126"/>
      <c r="AG1218" s="126"/>
      <c r="AH1218" s="126"/>
      <c r="AI1218" s="126"/>
      <c r="AJ1218" s="126"/>
      <c r="AK1218" s="126"/>
      <c r="AL1218" s="126"/>
      <c r="AM1218" s="126"/>
    </row>
    <row r="1219" spans="1:39" s="172" customFormat="1">
      <c r="A1219" s="126"/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  <c r="AF1219" s="126"/>
      <c r="AG1219" s="126"/>
      <c r="AH1219" s="126"/>
      <c r="AI1219" s="126"/>
      <c r="AJ1219" s="126"/>
      <c r="AK1219" s="126"/>
      <c r="AL1219" s="126"/>
      <c r="AM1219" s="126"/>
    </row>
    <row r="1220" spans="1:39" s="172" customFormat="1">
      <c r="A1220" s="126"/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  <c r="AF1220" s="126"/>
      <c r="AG1220" s="126"/>
      <c r="AH1220" s="126"/>
      <c r="AI1220" s="126"/>
      <c r="AJ1220" s="126"/>
      <c r="AK1220" s="126"/>
      <c r="AL1220" s="126"/>
      <c r="AM1220" s="126"/>
    </row>
    <row r="1221" spans="1:39" s="172" customFormat="1">
      <c r="A1221" s="126"/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  <c r="AF1221" s="126"/>
      <c r="AG1221" s="126"/>
      <c r="AH1221" s="126"/>
      <c r="AI1221" s="126"/>
      <c r="AJ1221" s="126"/>
      <c r="AK1221" s="126"/>
      <c r="AL1221" s="126"/>
      <c r="AM1221" s="126"/>
    </row>
    <row r="1222" spans="1:39" s="172" customFormat="1">
      <c r="A1222" s="126"/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  <c r="AF1222" s="126"/>
      <c r="AG1222" s="126"/>
      <c r="AH1222" s="126"/>
      <c r="AI1222" s="126"/>
      <c r="AJ1222" s="126"/>
      <c r="AK1222" s="126"/>
      <c r="AL1222" s="126"/>
      <c r="AM1222" s="126"/>
    </row>
    <row r="1223" spans="1:39" s="172" customFormat="1">
      <c r="A1223" s="126"/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  <c r="AF1223" s="126"/>
      <c r="AG1223" s="126"/>
      <c r="AH1223" s="126"/>
      <c r="AI1223" s="126"/>
      <c r="AJ1223" s="126"/>
      <c r="AK1223" s="126"/>
      <c r="AL1223" s="126"/>
      <c r="AM1223" s="126"/>
    </row>
    <row r="1224" spans="1:39" s="172" customFormat="1">
      <c r="A1224" s="126"/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  <c r="AF1224" s="126"/>
      <c r="AG1224" s="126"/>
      <c r="AH1224" s="126"/>
      <c r="AI1224" s="126"/>
      <c r="AJ1224" s="126"/>
      <c r="AK1224" s="126"/>
      <c r="AL1224" s="126"/>
      <c r="AM1224" s="126"/>
    </row>
    <row r="1225" spans="1:39" s="172" customFormat="1">
      <c r="A1225" s="126"/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  <c r="AF1225" s="126"/>
      <c r="AG1225" s="126"/>
      <c r="AH1225" s="126"/>
      <c r="AI1225" s="126"/>
      <c r="AJ1225" s="126"/>
      <c r="AK1225" s="126"/>
      <c r="AL1225" s="126"/>
      <c r="AM1225" s="126"/>
    </row>
    <row r="1226" spans="1:39" s="172" customFormat="1">
      <c r="A1226" s="126"/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  <c r="AF1226" s="126"/>
      <c r="AG1226" s="126"/>
      <c r="AH1226" s="126"/>
      <c r="AI1226" s="126"/>
      <c r="AJ1226" s="126"/>
      <c r="AK1226" s="126"/>
      <c r="AL1226" s="126"/>
      <c r="AM1226" s="126"/>
    </row>
    <row r="1227" spans="1:39" s="172" customFormat="1">
      <c r="A1227" s="126"/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  <c r="AF1227" s="126"/>
      <c r="AG1227" s="126"/>
      <c r="AH1227" s="126"/>
      <c r="AI1227" s="126"/>
      <c r="AJ1227" s="126"/>
      <c r="AK1227" s="126"/>
      <c r="AL1227" s="126"/>
      <c r="AM1227" s="126"/>
    </row>
    <row r="1228" spans="1:39" s="172" customFormat="1">
      <c r="A1228" s="126"/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  <c r="AF1228" s="126"/>
      <c r="AG1228" s="126"/>
      <c r="AH1228" s="126"/>
      <c r="AI1228" s="126"/>
      <c r="AJ1228" s="126"/>
      <c r="AK1228" s="126"/>
      <c r="AL1228" s="126"/>
      <c r="AM1228" s="126"/>
    </row>
    <row r="1229" spans="1:39" s="172" customFormat="1">
      <c r="A1229" s="126"/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  <c r="AF1229" s="126"/>
      <c r="AG1229" s="126"/>
      <c r="AH1229" s="126"/>
      <c r="AI1229" s="126"/>
      <c r="AJ1229" s="126"/>
      <c r="AK1229" s="126"/>
      <c r="AL1229" s="126"/>
      <c r="AM1229" s="126"/>
    </row>
    <row r="1230" spans="1:39" s="172" customFormat="1">
      <c r="A1230" s="126"/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  <c r="AF1230" s="126"/>
      <c r="AG1230" s="126"/>
      <c r="AH1230" s="126"/>
      <c r="AI1230" s="126"/>
      <c r="AJ1230" s="126"/>
      <c r="AK1230" s="126"/>
      <c r="AL1230" s="126"/>
      <c r="AM1230" s="126"/>
    </row>
    <row r="1231" spans="1:39" s="172" customFormat="1">
      <c r="A1231" s="126"/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  <c r="AF1231" s="126"/>
      <c r="AG1231" s="126"/>
      <c r="AH1231" s="126"/>
      <c r="AI1231" s="126"/>
      <c r="AJ1231" s="126"/>
      <c r="AK1231" s="126"/>
      <c r="AL1231" s="126"/>
      <c r="AM1231" s="126"/>
    </row>
    <row r="1232" spans="1:39" s="172" customFormat="1">
      <c r="A1232" s="126"/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  <c r="AF1232" s="126"/>
      <c r="AG1232" s="126"/>
      <c r="AH1232" s="126"/>
      <c r="AI1232" s="126"/>
      <c r="AJ1232" s="126"/>
      <c r="AK1232" s="126"/>
      <c r="AL1232" s="126"/>
      <c r="AM1232" s="126"/>
    </row>
    <row r="1233" spans="1:39" s="172" customFormat="1">
      <c r="A1233" s="126"/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  <c r="AF1233" s="126"/>
      <c r="AG1233" s="126"/>
      <c r="AH1233" s="126"/>
      <c r="AI1233" s="126"/>
      <c r="AJ1233" s="126"/>
      <c r="AK1233" s="126"/>
      <c r="AL1233" s="126"/>
      <c r="AM1233" s="126"/>
    </row>
    <row r="1234" spans="1:39" s="172" customFormat="1">
      <c r="A1234" s="126"/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  <c r="AF1234" s="126"/>
      <c r="AG1234" s="126"/>
      <c r="AH1234" s="126"/>
      <c r="AI1234" s="126"/>
      <c r="AJ1234" s="126"/>
      <c r="AK1234" s="126"/>
      <c r="AL1234" s="126"/>
      <c r="AM1234" s="126"/>
    </row>
    <row r="1235" spans="1:39" s="172" customFormat="1">
      <c r="A1235" s="126"/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  <c r="AF1235" s="126"/>
      <c r="AG1235" s="126"/>
      <c r="AH1235" s="126"/>
      <c r="AI1235" s="126"/>
      <c r="AJ1235" s="126"/>
      <c r="AK1235" s="126"/>
      <c r="AL1235" s="126"/>
      <c r="AM1235" s="126"/>
    </row>
    <row r="1236" spans="1:39" s="172" customFormat="1">
      <c r="A1236" s="126"/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  <c r="AF1236" s="126"/>
      <c r="AG1236" s="126"/>
      <c r="AH1236" s="126"/>
      <c r="AI1236" s="126"/>
      <c r="AJ1236" s="126"/>
      <c r="AK1236" s="126"/>
      <c r="AL1236" s="126"/>
      <c r="AM1236" s="126"/>
    </row>
    <row r="1237" spans="1:39" s="172" customFormat="1">
      <c r="A1237" s="126"/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  <c r="AF1237" s="126"/>
      <c r="AG1237" s="126"/>
      <c r="AH1237" s="126"/>
      <c r="AI1237" s="126"/>
      <c r="AJ1237" s="126"/>
      <c r="AK1237" s="126"/>
      <c r="AL1237" s="126"/>
      <c r="AM1237" s="126"/>
    </row>
    <row r="1238" spans="1:39" s="172" customFormat="1">
      <c r="A1238" s="126"/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  <c r="AF1238" s="126"/>
      <c r="AG1238" s="126"/>
      <c r="AH1238" s="126"/>
      <c r="AI1238" s="126"/>
      <c r="AJ1238" s="126"/>
      <c r="AK1238" s="126"/>
      <c r="AL1238" s="126"/>
      <c r="AM1238" s="126"/>
    </row>
    <row r="1239" spans="1:39" s="172" customFormat="1">
      <c r="A1239" s="126"/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  <c r="AF1239" s="126"/>
      <c r="AG1239" s="126"/>
      <c r="AH1239" s="126"/>
      <c r="AI1239" s="126"/>
      <c r="AJ1239" s="126"/>
      <c r="AK1239" s="126"/>
      <c r="AL1239" s="126"/>
      <c r="AM1239" s="126"/>
    </row>
    <row r="1240" spans="1:39" s="172" customFormat="1">
      <c r="A1240" s="126"/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  <c r="AF1240" s="126"/>
      <c r="AG1240" s="126"/>
      <c r="AH1240" s="126"/>
      <c r="AI1240" s="126"/>
      <c r="AJ1240" s="126"/>
      <c r="AK1240" s="126"/>
      <c r="AL1240" s="126"/>
      <c r="AM1240" s="126"/>
    </row>
    <row r="1241" spans="1:39" s="172" customFormat="1">
      <c r="A1241" s="126"/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  <c r="AF1241" s="126"/>
      <c r="AG1241" s="126"/>
      <c r="AH1241" s="126"/>
      <c r="AI1241" s="126"/>
      <c r="AJ1241" s="126"/>
      <c r="AK1241" s="126"/>
      <c r="AL1241" s="126"/>
      <c r="AM1241" s="126"/>
    </row>
    <row r="1242" spans="1:39" s="172" customFormat="1">
      <c r="A1242" s="126"/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  <c r="AF1242" s="126"/>
      <c r="AG1242" s="126"/>
      <c r="AH1242" s="126"/>
      <c r="AI1242" s="126"/>
      <c r="AJ1242" s="126"/>
      <c r="AK1242" s="126"/>
      <c r="AL1242" s="126"/>
      <c r="AM1242" s="126"/>
    </row>
    <row r="1243" spans="1:39" s="172" customFormat="1">
      <c r="A1243" s="126"/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  <c r="AF1243" s="126"/>
      <c r="AG1243" s="126"/>
      <c r="AH1243" s="126"/>
      <c r="AI1243" s="126"/>
      <c r="AJ1243" s="126"/>
      <c r="AK1243" s="126"/>
      <c r="AL1243" s="126"/>
      <c r="AM1243" s="126"/>
    </row>
    <row r="1244" spans="1:39" s="172" customFormat="1">
      <c r="A1244" s="126"/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  <c r="AF1244" s="126"/>
      <c r="AG1244" s="126"/>
      <c r="AH1244" s="126"/>
      <c r="AI1244" s="126"/>
      <c r="AJ1244" s="126"/>
      <c r="AK1244" s="126"/>
      <c r="AL1244" s="126"/>
      <c r="AM1244" s="126"/>
    </row>
    <row r="1245" spans="1:39" s="172" customFormat="1">
      <c r="A1245" s="126"/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  <c r="AF1245" s="126"/>
      <c r="AG1245" s="126"/>
      <c r="AH1245" s="126"/>
      <c r="AI1245" s="126"/>
      <c r="AJ1245" s="126"/>
      <c r="AK1245" s="126"/>
      <c r="AL1245" s="126"/>
      <c r="AM1245" s="126"/>
    </row>
    <row r="1246" spans="1:39" s="172" customFormat="1">
      <c r="A1246" s="126"/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  <c r="AF1246" s="126"/>
      <c r="AG1246" s="126"/>
      <c r="AH1246" s="126"/>
      <c r="AI1246" s="126"/>
      <c r="AJ1246" s="126"/>
      <c r="AK1246" s="126"/>
      <c r="AL1246" s="126"/>
      <c r="AM1246" s="126"/>
    </row>
    <row r="1247" spans="1:39" s="172" customFormat="1">
      <c r="A1247" s="126"/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  <c r="AF1247" s="126"/>
      <c r="AG1247" s="126"/>
      <c r="AH1247" s="126"/>
      <c r="AI1247" s="126"/>
      <c r="AJ1247" s="126"/>
      <c r="AK1247" s="126"/>
      <c r="AL1247" s="126"/>
      <c r="AM1247" s="126"/>
    </row>
    <row r="1248" spans="1:39" s="172" customFormat="1">
      <c r="A1248" s="126"/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  <c r="AF1248" s="126"/>
      <c r="AG1248" s="126"/>
      <c r="AH1248" s="126"/>
      <c r="AI1248" s="126"/>
      <c r="AJ1248" s="126"/>
      <c r="AK1248" s="126"/>
      <c r="AL1248" s="126"/>
      <c r="AM1248" s="126"/>
    </row>
    <row r="1249" spans="1:39" s="172" customFormat="1">
      <c r="A1249" s="126"/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  <c r="AF1249" s="126"/>
      <c r="AG1249" s="126"/>
      <c r="AH1249" s="126"/>
      <c r="AI1249" s="126"/>
      <c r="AJ1249" s="126"/>
      <c r="AK1249" s="126"/>
      <c r="AL1249" s="126"/>
      <c r="AM1249" s="126"/>
    </row>
    <row r="1250" spans="1:39" s="172" customFormat="1">
      <c r="A1250" s="126"/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  <c r="AF1250" s="126"/>
      <c r="AG1250" s="126"/>
      <c r="AH1250" s="126"/>
      <c r="AI1250" s="126"/>
      <c r="AJ1250" s="126"/>
      <c r="AK1250" s="126"/>
      <c r="AL1250" s="126"/>
      <c r="AM1250" s="126"/>
    </row>
    <row r="1251" spans="1:39" s="172" customFormat="1">
      <c r="A1251" s="126"/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  <c r="AF1251" s="126"/>
      <c r="AG1251" s="126"/>
      <c r="AH1251" s="126"/>
      <c r="AI1251" s="126"/>
      <c r="AJ1251" s="126"/>
      <c r="AK1251" s="126"/>
      <c r="AL1251" s="126"/>
      <c r="AM1251" s="126"/>
    </row>
    <row r="1252" spans="1:39" s="172" customFormat="1">
      <c r="A1252" s="126"/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  <c r="AF1252" s="126"/>
      <c r="AG1252" s="126"/>
      <c r="AH1252" s="126"/>
      <c r="AI1252" s="126"/>
      <c r="AJ1252" s="126"/>
      <c r="AK1252" s="126"/>
      <c r="AL1252" s="126"/>
      <c r="AM1252" s="126"/>
    </row>
    <row r="1253" spans="1:39" s="172" customFormat="1">
      <c r="A1253" s="126"/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  <c r="AF1253" s="126"/>
      <c r="AG1253" s="126"/>
      <c r="AH1253" s="126"/>
      <c r="AI1253" s="126"/>
      <c r="AJ1253" s="126"/>
      <c r="AK1253" s="126"/>
      <c r="AL1253" s="126"/>
      <c r="AM1253" s="126"/>
    </row>
    <row r="1254" spans="1:39" s="172" customFormat="1">
      <c r="A1254" s="126"/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  <c r="AF1254" s="126"/>
      <c r="AG1254" s="126"/>
      <c r="AH1254" s="126"/>
      <c r="AI1254" s="126"/>
      <c r="AJ1254" s="126"/>
      <c r="AK1254" s="126"/>
      <c r="AL1254" s="126"/>
      <c r="AM1254" s="126"/>
    </row>
    <row r="1255" spans="1:39" s="172" customFormat="1">
      <c r="A1255" s="126"/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  <c r="AF1255" s="126"/>
      <c r="AG1255" s="126"/>
      <c r="AH1255" s="126"/>
      <c r="AI1255" s="126"/>
      <c r="AJ1255" s="126"/>
      <c r="AK1255" s="126"/>
      <c r="AL1255" s="126"/>
      <c r="AM1255" s="126"/>
    </row>
    <row r="1256" spans="1:39" s="172" customFormat="1">
      <c r="A1256" s="126"/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  <c r="AF1256" s="126"/>
      <c r="AG1256" s="126"/>
      <c r="AH1256" s="126"/>
      <c r="AI1256" s="126"/>
      <c r="AJ1256" s="126"/>
      <c r="AK1256" s="126"/>
      <c r="AL1256" s="126"/>
      <c r="AM1256" s="126"/>
    </row>
    <row r="1257" spans="1:39" s="172" customFormat="1">
      <c r="A1257" s="126"/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  <c r="AF1257" s="126"/>
      <c r="AG1257" s="126"/>
      <c r="AH1257" s="126"/>
      <c r="AI1257" s="126"/>
      <c r="AJ1257" s="126"/>
      <c r="AK1257" s="126"/>
      <c r="AL1257" s="126"/>
      <c r="AM1257" s="126"/>
    </row>
    <row r="1258" spans="1:39" s="172" customFormat="1">
      <c r="A1258" s="126"/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  <c r="AF1258" s="126"/>
      <c r="AG1258" s="126"/>
      <c r="AH1258" s="126"/>
      <c r="AI1258" s="126"/>
      <c r="AJ1258" s="126"/>
      <c r="AK1258" s="126"/>
      <c r="AL1258" s="126"/>
      <c r="AM1258" s="126"/>
    </row>
    <row r="1259" spans="1:39" s="172" customFormat="1">
      <c r="A1259" s="126"/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  <c r="AF1259" s="126"/>
      <c r="AG1259" s="126"/>
      <c r="AH1259" s="126"/>
      <c r="AI1259" s="126"/>
      <c r="AJ1259" s="126"/>
      <c r="AK1259" s="126"/>
      <c r="AL1259" s="126"/>
      <c r="AM1259" s="126"/>
    </row>
    <row r="1260" spans="1:39" s="172" customFormat="1">
      <c r="A1260" s="126"/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  <c r="AF1260" s="126"/>
      <c r="AG1260" s="126"/>
      <c r="AH1260" s="126"/>
      <c r="AI1260" s="126"/>
      <c r="AJ1260" s="126"/>
      <c r="AK1260" s="126"/>
      <c r="AL1260" s="126"/>
      <c r="AM1260" s="126"/>
    </row>
    <row r="1261" spans="1:39" s="172" customFormat="1">
      <c r="A1261" s="126"/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  <c r="AF1261" s="126"/>
      <c r="AG1261" s="126"/>
      <c r="AH1261" s="126"/>
      <c r="AI1261" s="126"/>
      <c r="AJ1261" s="126"/>
      <c r="AK1261" s="126"/>
      <c r="AL1261" s="126"/>
      <c r="AM1261" s="126"/>
    </row>
    <row r="1262" spans="1:39" s="172" customFormat="1">
      <c r="A1262" s="126"/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  <c r="AF1262" s="126"/>
      <c r="AG1262" s="126"/>
      <c r="AH1262" s="126"/>
      <c r="AI1262" s="126"/>
      <c r="AJ1262" s="126"/>
      <c r="AK1262" s="126"/>
      <c r="AL1262" s="126"/>
      <c r="AM1262" s="126"/>
    </row>
    <row r="1263" spans="1:39" s="172" customFormat="1">
      <c r="A1263" s="126"/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  <c r="AF1263" s="126"/>
      <c r="AG1263" s="126"/>
      <c r="AH1263" s="126"/>
      <c r="AI1263" s="126"/>
      <c r="AJ1263" s="126"/>
      <c r="AK1263" s="126"/>
      <c r="AL1263" s="126"/>
      <c r="AM1263" s="126"/>
    </row>
    <row r="1264" spans="1:39" s="172" customFormat="1">
      <c r="A1264" s="126"/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  <c r="AF1264" s="126"/>
      <c r="AG1264" s="126"/>
      <c r="AH1264" s="126"/>
      <c r="AI1264" s="126"/>
      <c r="AJ1264" s="126"/>
      <c r="AK1264" s="126"/>
      <c r="AL1264" s="126"/>
      <c r="AM1264" s="126"/>
    </row>
    <row r="1265" spans="1:39" s="172" customFormat="1">
      <c r="A1265" s="126"/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  <c r="AF1265" s="126"/>
      <c r="AG1265" s="126"/>
      <c r="AH1265" s="126"/>
      <c r="AI1265" s="126"/>
      <c r="AJ1265" s="126"/>
      <c r="AK1265" s="126"/>
      <c r="AL1265" s="126"/>
      <c r="AM1265" s="126"/>
    </row>
    <row r="1266" spans="1:39" s="172" customFormat="1">
      <c r="A1266" s="126"/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  <c r="AF1266" s="126"/>
      <c r="AG1266" s="126"/>
      <c r="AH1266" s="126"/>
      <c r="AI1266" s="126"/>
      <c r="AJ1266" s="126"/>
      <c r="AK1266" s="126"/>
      <c r="AL1266" s="126"/>
      <c r="AM1266" s="126"/>
    </row>
    <row r="1267" spans="1:39" s="172" customFormat="1">
      <c r="A1267" s="126"/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  <c r="AF1267" s="126"/>
      <c r="AG1267" s="126"/>
      <c r="AH1267" s="126"/>
      <c r="AI1267" s="126"/>
      <c r="AJ1267" s="126"/>
      <c r="AK1267" s="126"/>
      <c r="AL1267" s="126"/>
      <c r="AM1267" s="126"/>
    </row>
    <row r="1268" spans="1:39" s="172" customFormat="1">
      <c r="A1268" s="126"/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  <c r="AF1268" s="126"/>
      <c r="AG1268" s="126"/>
      <c r="AH1268" s="126"/>
      <c r="AI1268" s="126"/>
      <c r="AJ1268" s="126"/>
      <c r="AK1268" s="126"/>
      <c r="AL1268" s="126"/>
      <c r="AM1268" s="126"/>
    </row>
    <row r="1269" spans="1:39" s="172" customFormat="1">
      <c r="A1269" s="126"/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  <c r="AF1269" s="126"/>
      <c r="AG1269" s="126"/>
      <c r="AH1269" s="126"/>
      <c r="AI1269" s="126"/>
      <c r="AJ1269" s="126"/>
      <c r="AK1269" s="126"/>
      <c r="AL1269" s="126"/>
      <c r="AM1269" s="126"/>
    </row>
    <row r="1270" spans="1:39" s="172" customFormat="1">
      <c r="A1270" s="126"/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  <c r="AF1270" s="126"/>
      <c r="AG1270" s="126"/>
      <c r="AH1270" s="126"/>
      <c r="AI1270" s="126"/>
      <c r="AJ1270" s="126"/>
      <c r="AK1270" s="126"/>
      <c r="AL1270" s="126"/>
      <c r="AM1270" s="126"/>
    </row>
    <row r="1271" spans="1:39" s="172" customFormat="1">
      <c r="A1271" s="126"/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  <c r="AF1271" s="126"/>
      <c r="AG1271" s="126"/>
      <c r="AH1271" s="126"/>
      <c r="AI1271" s="126"/>
      <c r="AJ1271" s="126"/>
      <c r="AK1271" s="126"/>
      <c r="AL1271" s="126"/>
      <c r="AM1271" s="126"/>
    </row>
    <row r="1272" spans="1:39" s="172" customFormat="1">
      <c r="A1272" s="126"/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  <c r="AF1272" s="126"/>
      <c r="AG1272" s="126"/>
      <c r="AH1272" s="126"/>
      <c r="AI1272" s="126"/>
      <c r="AJ1272" s="126"/>
      <c r="AK1272" s="126"/>
      <c r="AL1272" s="126"/>
      <c r="AM1272" s="126"/>
    </row>
    <row r="1273" spans="1:39" s="172" customFormat="1">
      <c r="A1273" s="126"/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  <c r="AF1273" s="126"/>
      <c r="AG1273" s="126"/>
      <c r="AH1273" s="126"/>
      <c r="AI1273" s="126"/>
      <c r="AJ1273" s="126"/>
      <c r="AK1273" s="126"/>
      <c r="AL1273" s="126"/>
      <c r="AM1273" s="126"/>
    </row>
    <row r="1274" spans="1:39" s="172" customFormat="1">
      <c r="A1274" s="126"/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  <c r="AF1274" s="126"/>
      <c r="AG1274" s="126"/>
      <c r="AH1274" s="126"/>
      <c r="AI1274" s="126"/>
      <c r="AJ1274" s="126"/>
      <c r="AK1274" s="126"/>
      <c r="AL1274" s="126"/>
      <c r="AM1274" s="126"/>
    </row>
    <row r="1275" spans="1:39" s="172" customFormat="1">
      <c r="A1275" s="126"/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  <c r="AF1275" s="126"/>
      <c r="AG1275" s="126"/>
      <c r="AH1275" s="126"/>
      <c r="AI1275" s="126"/>
      <c r="AJ1275" s="126"/>
      <c r="AK1275" s="126"/>
      <c r="AL1275" s="126"/>
      <c r="AM1275" s="126"/>
    </row>
    <row r="1276" spans="1:39" s="172" customFormat="1">
      <c r="A1276" s="126"/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  <c r="AF1276" s="126"/>
      <c r="AG1276" s="126"/>
      <c r="AH1276" s="126"/>
      <c r="AI1276" s="126"/>
      <c r="AJ1276" s="126"/>
      <c r="AK1276" s="126"/>
      <c r="AL1276" s="126"/>
      <c r="AM1276" s="126"/>
    </row>
    <row r="1277" spans="1:39" s="172" customFormat="1">
      <c r="A1277" s="126"/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  <c r="AF1277" s="126"/>
      <c r="AG1277" s="126"/>
      <c r="AH1277" s="126"/>
      <c r="AI1277" s="126"/>
      <c r="AJ1277" s="126"/>
      <c r="AK1277" s="126"/>
      <c r="AL1277" s="126"/>
      <c r="AM1277" s="126"/>
    </row>
    <row r="1278" spans="1:39" s="172" customFormat="1">
      <c r="A1278" s="126"/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  <c r="AF1278" s="126"/>
      <c r="AG1278" s="126"/>
      <c r="AH1278" s="126"/>
      <c r="AI1278" s="126"/>
      <c r="AJ1278" s="126"/>
      <c r="AK1278" s="126"/>
      <c r="AL1278" s="126"/>
      <c r="AM1278" s="126"/>
    </row>
    <row r="1279" spans="1:39" s="172" customFormat="1">
      <c r="A1279" s="126"/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  <c r="AF1279" s="126"/>
      <c r="AG1279" s="126"/>
      <c r="AH1279" s="126"/>
      <c r="AI1279" s="126"/>
      <c r="AJ1279" s="126"/>
      <c r="AK1279" s="126"/>
      <c r="AL1279" s="126"/>
      <c r="AM1279" s="126"/>
    </row>
    <row r="1280" spans="1:39" s="172" customFormat="1">
      <c r="A1280" s="126"/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  <c r="AF1280" s="126"/>
      <c r="AG1280" s="126"/>
      <c r="AH1280" s="126"/>
      <c r="AI1280" s="126"/>
      <c r="AJ1280" s="126"/>
      <c r="AK1280" s="126"/>
      <c r="AL1280" s="126"/>
      <c r="AM1280" s="126"/>
    </row>
    <row r="1281" spans="1:39" s="172" customFormat="1">
      <c r="A1281" s="126"/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  <c r="AF1281" s="126"/>
      <c r="AG1281" s="126"/>
      <c r="AH1281" s="126"/>
      <c r="AI1281" s="126"/>
      <c r="AJ1281" s="126"/>
      <c r="AK1281" s="126"/>
      <c r="AL1281" s="126"/>
      <c r="AM1281" s="126"/>
    </row>
    <row r="1282" spans="1:39" s="172" customFormat="1">
      <c r="A1282" s="126"/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  <c r="AF1282" s="126"/>
      <c r="AG1282" s="126"/>
      <c r="AH1282" s="126"/>
      <c r="AI1282" s="126"/>
      <c r="AJ1282" s="126"/>
      <c r="AK1282" s="126"/>
      <c r="AL1282" s="126"/>
      <c r="AM1282" s="126"/>
    </row>
    <row r="1283" spans="1:39" s="172" customFormat="1">
      <c r="A1283" s="126"/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  <c r="AF1283" s="126"/>
      <c r="AG1283" s="126"/>
      <c r="AH1283" s="126"/>
      <c r="AI1283" s="126"/>
      <c r="AJ1283" s="126"/>
      <c r="AK1283" s="126"/>
      <c r="AL1283" s="126"/>
      <c r="AM1283" s="126"/>
    </row>
    <row r="1284" spans="1:39" s="172" customFormat="1">
      <c r="A1284" s="126"/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  <c r="AF1284" s="126"/>
      <c r="AG1284" s="126"/>
      <c r="AH1284" s="126"/>
      <c r="AI1284" s="126"/>
      <c r="AJ1284" s="126"/>
      <c r="AK1284" s="126"/>
      <c r="AL1284" s="126"/>
      <c r="AM1284" s="126"/>
    </row>
    <row r="1285" spans="1:39" s="172" customFormat="1">
      <c r="A1285" s="126"/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  <c r="AF1285" s="126"/>
      <c r="AG1285" s="126"/>
      <c r="AH1285" s="126"/>
      <c r="AI1285" s="126"/>
      <c r="AJ1285" s="126"/>
      <c r="AK1285" s="126"/>
      <c r="AL1285" s="126"/>
      <c r="AM1285" s="126"/>
    </row>
    <row r="1286" spans="1:39" s="172" customFormat="1">
      <c r="A1286" s="126"/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  <c r="AF1286" s="126"/>
      <c r="AG1286" s="126"/>
      <c r="AH1286" s="126"/>
      <c r="AI1286" s="126"/>
      <c r="AJ1286" s="126"/>
      <c r="AK1286" s="126"/>
      <c r="AL1286" s="126"/>
      <c r="AM1286" s="126"/>
    </row>
    <row r="1287" spans="1:39" s="172" customFormat="1">
      <c r="A1287" s="126"/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  <c r="AF1287" s="126"/>
      <c r="AG1287" s="126"/>
      <c r="AH1287" s="126"/>
      <c r="AI1287" s="126"/>
      <c r="AJ1287" s="126"/>
      <c r="AK1287" s="126"/>
      <c r="AL1287" s="126"/>
      <c r="AM1287" s="126"/>
    </row>
    <row r="1288" spans="1:39" s="172" customFormat="1">
      <c r="A1288" s="126"/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  <c r="AF1288" s="126"/>
      <c r="AG1288" s="126"/>
      <c r="AH1288" s="126"/>
      <c r="AI1288" s="126"/>
      <c r="AJ1288" s="126"/>
      <c r="AK1288" s="126"/>
      <c r="AL1288" s="126"/>
      <c r="AM1288" s="126"/>
    </row>
    <row r="1289" spans="1:39" s="172" customFormat="1">
      <c r="A1289" s="126"/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  <c r="AF1289" s="126"/>
      <c r="AG1289" s="126"/>
      <c r="AH1289" s="126"/>
      <c r="AI1289" s="126"/>
      <c r="AJ1289" s="126"/>
      <c r="AK1289" s="126"/>
      <c r="AL1289" s="126"/>
      <c r="AM1289" s="126"/>
    </row>
    <row r="1290" spans="1:39" s="172" customFormat="1">
      <c r="A1290" s="126"/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  <c r="AF1290" s="126"/>
      <c r="AG1290" s="126"/>
      <c r="AH1290" s="126"/>
      <c r="AI1290" s="126"/>
      <c r="AJ1290" s="126"/>
      <c r="AK1290" s="126"/>
      <c r="AL1290" s="126"/>
      <c r="AM1290" s="126"/>
    </row>
    <row r="1291" spans="1:39" s="172" customFormat="1">
      <c r="A1291" s="126"/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  <c r="AF1291" s="126"/>
      <c r="AG1291" s="126"/>
      <c r="AH1291" s="126"/>
      <c r="AI1291" s="126"/>
      <c r="AJ1291" s="126"/>
      <c r="AK1291" s="126"/>
      <c r="AL1291" s="126"/>
      <c r="AM1291" s="126"/>
    </row>
    <row r="1292" spans="1:39" s="172" customFormat="1">
      <c r="A1292" s="126"/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  <c r="AF1292" s="126"/>
      <c r="AG1292" s="126"/>
      <c r="AH1292" s="126"/>
      <c r="AI1292" s="126"/>
      <c r="AJ1292" s="126"/>
      <c r="AK1292" s="126"/>
      <c r="AL1292" s="126"/>
      <c r="AM1292" s="126"/>
    </row>
    <row r="1293" spans="1:39" s="172" customFormat="1">
      <c r="A1293" s="126"/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  <c r="AF1293" s="126"/>
      <c r="AG1293" s="126"/>
      <c r="AH1293" s="126"/>
      <c r="AI1293" s="126"/>
      <c r="AJ1293" s="126"/>
      <c r="AK1293" s="126"/>
      <c r="AL1293" s="126"/>
      <c r="AM1293" s="126"/>
    </row>
    <row r="1294" spans="1:39" s="172" customFormat="1">
      <c r="A1294" s="126"/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  <c r="AF1294" s="126"/>
      <c r="AG1294" s="126"/>
      <c r="AH1294" s="126"/>
      <c r="AI1294" s="126"/>
      <c r="AJ1294" s="126"/>
      <c r="AK1294" s="126"/>
      <c r="AL1294" s="126"/>
      <c r="AM1294" s="126"/>
    </row>
    <row r="1295" spans="1:39" s="172" customFormat="1">
      <c r="A1295" s="126"/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  <c r="AF1295" s="126"/>
      <c r="AG1295" s="126"/>
      <c r="AH1295" s="126"/>
      <c r="AI1295" s="126"/>
      <c r="AJ1295" s="126"/>
      <c r="AK1295" s="126"/>
      <c r="AL1295" s="126"/>
      <c r="AM1295" s="126"/>
    </row>
    <row r="1296" spans="1:39" s="172" customFormat="1">
      <c r="A1296" s="126"/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  <c r="AF1296" s="126"/>
      <c r="AG1296" s="126"/>
      <c r="AH1296" s="126"/>
      <c r="AI1296" s="126"/>
      <c r="AJ1296" s="126"/>
      <c r="AK1296" s="126"/>
      <c r="AL1296" s="126"/>
      <c r="AM1296" s="126"/>
    </row>
    <row r="1297" spans="1:39" s="172" customFormat="1">
      <c r="A1297" s="126"/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  <c r="AF1297" s="126"/>
      <c r="AG1297" s="126"/>
      <c r="AH1297" s="126"/>
      <c r="AI1297" s="126"/>
      <c r="AJ1297" s="126"/>
      <c r="AK1297" s="126"/>
      <c r="AL1297" s="126"/>
      <c r="AM1297" s="126"/>
    </row>
    <row r="1298" spans="1:39" s="172" customFormat="1">
      <c r="A1298" s="126"/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  <c r="AF1298" s="126"/>
      <c r="AG1298" s="126"/>
      <c r="AH1298" s="126"/>
      <c r="AI1298" s="126"/>
      <c r="AJ1298" s="126"/>
      <c r="AK1298" s="126"/>
      <c r="AL1298" s="126"/>
      <c r="AM1298" s="126"/>
    </row>
    <row r="1299" spans="1:39" s="172" customFormat="1">
      <c r="A1299" s="126"/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  <c r="AF1299" s="126"/>
      <c r="AG1299" s="126"/>
      <c r="AH1299" s="126"/>
      <c r="AI1299" s="126"/>
      <c r="AJ1299" s="126"/>
      <c r="AK1299" s="126"/>
      <c r="AL1299" s="126"/>
      <c r="AM1299" s="126"/>
    </row>
    <row r="1300" spans="1:39" s="172" customFormat="1">
      <c r="A1300" s="126"/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  <c r="AF1300" s="126"/>
      <c r="AG1300" s="126"/>
      <c r="AH1300" s="126"/>
      <c r="AI1300" s="126"/>
      <c r="AJ1300" s="126"/>
      <c r="AK1300" s="126"/>
      <c r="AL1300" s="126"/>
      <c r="AM1300" s="126"/>
    </row>
    <row r="1301" spans="1:39" s="172" customFormat="1">
      <c r="A1301" s="126"/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  <c r="AF1301" s="126"/>
      <c r="AG1301" s="126"/>
      <c r="AH1301" s="126"/>
      <c r="AI1301" s="126"/>
      <c r="AJ1301" s="126"/>
      <c r="AK1301" s="126"/>
      <c r="AL1301" s="126"/>
      <c r="AM1301" s="126"/>
    </row>
    <row r="1302" spans="1:39" s="172" customFormat="1">
      <c r="A1302" s="126"/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  <c r="AF1302" s="126"/>
      <c r="AG1302" s="126"/>
      <c r="AH1302" s="126"/>
      <c r="AI1302" s="126"/>
      <c r="AJ1302" s="126"/>
      <c r="AK1302" s="126"/>
      <c r="AL1302" s="126"/>
      <c r="AM1302" s="126"/>
    </row>
    <row r="1303" spans="1:39" s="172" customFormat="1">
      <c r="A1303" s="126"/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  <c r="AF1303" s="126"/>
      <c r="AG1303" s="126"/>
      <c r="AH1303" s="126"/>
      <c r="AI1303" s="126"/>
      <c r="AJ1303" s="126"/>
      <c r="AK1303" s="126"/>
      <c r="AL1303" s="126"/>
      <c r="AM1303" s="126"/>
    </row>
    <row r="1304" spans="1:39" s="172" customFormat="1">
      <c r="A1304" s="126"/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  <c r="AF1304" s="126"/>
      <c r="AG1304" s="126"/>
      <c r="AH1304" s="126"/>
      <c r="AI1304" s="126"/>
      <c r="AJ1304" s="126"/>
      <c r="AK1304" s="126"/>
      <c r="AL1304" s="126"/>
      <c r="AM1304" s="126"/>
    </row>
    <row r="1305" spans="1:39" s="172" customFormat="1">
      <c r="A1305" s="126"/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  <c r="AF1305" s="126"/>
      <c r="AG1305" s="126"/>
      <c r="AH1305" s="126"/>
      <c r="AI1305" s="126"/>
      <c r="AJ1305" s="126"/>
      <c r="AK1305" s="126"/>
      <c r="AL1305" s="126"/>
      <c r="AM1305" s="126"/>
    </row>
    <row r="1306" spans="1:39" s="172" customFormat="1">
      <c r="A1306" s="126"/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  <c r="AF1306" s="126"/>
      <c r="AG1306" s="126"/>
      <c r="AH1306" s="126"/>
      <c r="AI1306" s="126"/>
      <c r="AJ1306" s="126"/>
      <c r="AK1306" s="126"/>
      <c r="AL1306" s="126"/>
      <c r="AM1306" s="126"/>
    </row>
    <row r="1307" spans="1:39" s="172" customFormat="1">
      <c r="A1307" s="126"/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  <c r="AF1307" s="126"/>
      <c r="AG1307" s="126"/>
      <c r="AH1307" s="126"/>
      <c r="AI1307" s="126"/>
      <c r="AJ1307" s="126"/>
      <c r="AK1307" s="126"/>
      <c r="AL1307" s="126"/>
      <c r="AM1307" s="126"/>
    </row>
    <row r="1308" spans="1:39" s="172" customFormat="1">
      <c r="A1308" s="126"/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  <c r="AF1308" s="126"/>
      <c r="AG1308" s="126"/>
      <c r="AH1308" s="126"/>
      <c r="AI1308" s="126"/>
      <c r="AJ1308" s="126"/>
      <c r="AK1308" s="126"/>
      <c r="AL1308" s="126"/>
      <c r="AM1308" s="126"/>
    </row>
    <row r="1309" spans="1:39" s="172" customFormat="1">
      <c r="A1309" s="126"/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  <c r="AF1309" s="126"/>
      <c r="AG1309" s="126"/>
      <c r="AH1309" s="126"/>
      <c r="AI1309" s="126"/>
      <c r="AJ1309" s="126"/>
      <c r="AK1309" s="126"/>
      <c r="AL1309" s="126"/>
      <c r="AM1309" s="126"/>
    </row>
    <row r="1310" spans="1:39" s="172" customFormat="1">
      <c r="A1310" s="126"/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  <c r="AF1310" s="126"/>
      <c r="AG1310" s="126"/>
      <c r="AH1310" s="126"/>
      <c r="AI1310" s="126"/>
      <c r="AJ1310" s="126"/>
      <c r="AK1310" s="126"/>
      <c r="AL1310" s="126"/>
      <c r="AM1310" s="126"/>
    </row>
    <row r="1311" spans="1:39" s="172" customFormat="1">
      <c r="A1311" s="126"/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  <c r="AF1311" s="126"/>
      <c r="AG1311" s="126"/>
      <c r="AH1311" s="126"/>
      <c r="AI1311" s="126"/>
      <c r="AJ1311" s="126"/>
      <c r="AK1311" s="126"/>
      <c r="AL1311" s="126"/>
      <c r="AM1311" s="126"/>
    </row>
    <row r="1312" spans="1:39" s="172" customFormat="1">
      <c r="A1312" s="126"/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  <c r="AF1312" s="126"/>
      <c r="AG1312" s="126"/>
      <c r="AH1312" s="126"/>
      <c r="AI1312" s="126"/>
      <c r="AJ1312" s="126"/>
      <c r="AK1312" s="126"/>
      <c r="AL1312" s="126"/>
      <c r="AM1312" s="126"/>
    </row>
    <row r="1313" spans="1:39" s="172" customFormat="1">
      <c r="A1313" s="126"/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  <c r="AF1313" s="126"/>
      <c r="AG1313" s="126"/>
      <c r="AH1313" s="126"/>
      <c r="AI1313" s="126"/>
      <c r="AJ1313" s="126"/>
      <c r="AK1313" s="126"/>
      <c r="AL1313" s="126"/>
      <c r="AM1313" s="126"/>
    </row>
    <row r="1314" spans="1:39" s="172" customFormat="1">
      <c r="A1314" s="126"/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  <c r="AF1314" s="126"/>
      <c r="AG1314" s="126"/>
      <c r="AH1314" s="126"/>
      <c r="AI1314" s="126"/>
      <c r="AJ1314" s="126"/>
      <c r="AK1314" s="126"/>
      <c r="AL1314" s="126"/>
      <c r="AM1314" s="126"/>
    </row>
    <row r="1315" spans="1:39" s="172" customFormat="1">
      <c r="A1315" s="126"/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  <c r="AF1315" s="126"/>
      <c r="AG1315" s="126"/>
      <c r="AH1315" s="126"/>
      <c r="AI1315" s="126"/>
      <c r="AJ1315" s="126"/>
      <c r="AK1315" s="126"/>
      <c r="AL1315" s="126"/>
      <c r="AM1315" s="126"/>
    </row>
    <row r="1316" spans="1:39" s="172" customFormat="1">
      <c r="A1316" s="126"/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  <c r="AF1316" s="126"/>
      <c r="AG1316" s="126"/>
      <c r="AH1316" s="126"/>
      <c r="AI1316" s="126"/>
      <c r="AJ1316" s="126"/>
      <c r="AK1316" s="126"/>
      <c r="AL1316" s="126"/>
      <c r="AM1316" s="126"/>
    </row>
    <row r="1317" spans="1:39" s="172" customFormat="1">
      <c r="A1317" s="126"/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  <c r="AF1317" s="126"/>
      <c r="AG1317" s="126"/>
      <c r="AH1317" s="126"/>
      <c r="AI1317" s="126"/>
      <c r="AJ1317" s="126"/>
      <c r="AK1317" s="126"/>
      <c r="AL1317" s="126"/>
      <c r="AM1317" s="126"/>
    </row>
    <row r="1318" spans="1:39" s="172" customFormat="1">
      <c r="A1318" s="126"/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  <c r="AF1318" s="126"/>
      <c r="AG1318" s="126"/>
      <c r="AH1318" s="126"/>
      <c r="AI1318" s="126"/>
      <c r="AJ1318" s="126"/>
      <c r="AK1318" s="126"/>
      <c r="AL1318" s="126"/>
      <c r="AM1318" s="126"/>
    </row>
    <row r="1319" spans="1:39" s="172" customFormat="1">
      <c r="A1319" s="126"/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  <c r="AF1319" s="126"/>
      <c r="AG1319" s="126"/>
      <c r="AH1319" s="126"/>
      <c r="AI1319" s="126"/>
      <c r="AJ1319" s="126"/>
      <c r="AK1319" s="126"/>
      <c r="AL1319" s="126"/>
      <c r="AM1319" s="126"/>
    </row>
    <row r="1320" spans="1:39" s="172" customFormat="1">
      <c r="A1320" s="126"/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  <c r="AF1320" s="126"/>
      <c r="AG1320" s="126"/>
      <c r="AH1320" s="126"/>
      <c r="AI1320" s="126"/>
      <c r="AJ1320" s="126"/>
      <c r="AK1320" s="126"/>
      <c r="AL1320" s="126"/>
      <c r="AM1320" s="126"/>
    </row>
    <row r="1321" spans="1:39" s="172" customFormat="1">
      <c r="A1321" s="126"/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  <c r="AF1321" s="126"/>
      <c r="AG1321" s="126"/>
      <c r="AH1321" s="126"/>
      <c r="AI1321" s="126"/>
      <c r="AJ1321" s="126"/>
      <c r="AK1321" s="126"/>
      <c r="AL1321" s="126"/>
      <c r="AM1321" s="126"/>
    </row>
    <row r="1322" spans="1:39" s="172" customFormat="1">
      <c r="A1322" s="126"/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  <c r="AF1322" s="126"/>
      <c r="AG1322" s="126"/>
      <c r="AH1322" s="126"/>
      <c r="AI1322" s="126"/>
      <c r="AJ1322" s="126"/>
      <c r="AK1322" s="126"/>
      <c r="AL1322" s="126"/>
      <c r="AM1322" s="126"/>
    </row>
    <row r="1323" spans="1:39" s="172" customFormat="1">
      <c r="A1323" s="126"/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  <c r="AF1323" s="126"/>
      <c r="AG1323" s="126"/>
      <c r="AH1323" s="126"/>
      <c r="AI1323" s="126"/>
      <c r="AJ1323" s="126"/>
      <c r="AK1323" s="126"/>
      <c r="AL1323" s="126"/>
      <c r="AM1323" s="126"/>
    </row>
    <row r="1324" spans="1:39" s="172" customFormat="1">
      <c r="A1324" s="126"/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  <c r="AF1324" s="126"/>
      <c r="AG1324" s="126"/>
      <c r="AH1324" s="126"/>
      <c r="AI1324" s="126"/>
      <c r="AJ1324" s="126"/>
      <c r="AK1324" s="126"/>
      <c r="AL1324" s="126"/>
      <c r="AM1324" s="126"/>
    </row>
    <row r="1325" spans="1:39" s="172" customFormat="1">
      <c r="A1325" s="126"/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  <c r="AF1325" s="126"/>
      <c r="AG1325" s="126"/>
      <c r="AH1325" s="126"/>
      <c r="AI1325" s="126"/>
      <c r="AJ1325" s="126"/>
      <c r="AK1325" s="126"/>
      <c r="AL1325" s="126"/>
      <c r="AM1325" s="126"/>
    </row>
    <row r="1326" spans="1:39" s="172" customFormat="1">
      <c r="A1326" s="126"/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  <c r="AF1326" s="126"/>
      <c r="AG1326" s="126"/>
      <c r="AH1326" s="126"/>
      <c r="AI1326" s="126"/>
      <c r="AJ1326" s="126"/>
      <c r="AK1326" s="126"/>
      <c r="AL1326" s="126"/>
      <c r="AM1326" s="126"/>
    </row>
    <row r="1327" spans="1:39" s="172" customFormat="1">
      <c r="A1327" s="126"/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  <c r="AF1327" s="126"/>
      <c r="AG1327" s="126"/>
      <c r="AH1327" s="126"/>
      <c r="AI1327" s="126"/>
      <c r="AJ1327" s="126"/>
      <c r="AK1327" s="126"/>
      <c r="AL1327" s="126"/>
      <c r="AM1327" s="126"/>
    </row>
    <row r="1328" spans="1:39" s="172" customFormat="1">
      <c r="A1328" s="126"/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  <c r="AF1328" s="126"/>
      <c r="AG1328" s="126"/>
      <c r="AH1328" s="126"/>
      <c r="AI1328" s="126"/>
      <c r="AJ1328" s="126"/>
      <c r="AK1328" s="126"/>
      <c r="AL1328" s="126"/>
      <c r="AM1328" s="126"/>
    </row>
    <row r="1329" spans="1:39" s="172" customFormat="1">
      <c r="A1329" s="126"/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  <c r="AF1329" s="126"/>
      <c r="AG1329" s="126"/>
      <c r="AH1329" s="126"/>
      <c r="AI1329" s="126"/>
      <c r="AJ1329" s="126"/>
      <c r="AK1329" s="126"/>
      <c r="AL1329" s="126"/>
      <c r="AM1329" s="126"/>
    </row>
    <row r="1330" spans="1:39" s="172" customFormat="1">
      <c r="A1330" s="126"/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  <c r="AF1330" s="126"/>
      <c r="AG1330" s="126"/>
      <c r="AH1330" s="126"/>
      <c r="AI1330" s="126"/>
      <c r="AJ1330" s="126"/>
      <c r="AK1330" s="126"/>
      <c r="AL1330" s="126"/>
      <c r="AM1330" s="126"/>
    </row>
    <row r="1331" spans="1:39" s="172" customFormat="1">
      <c r="A1331" s="126"/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  <c r="AF1331" s="126"/>
      <c r="AG1331" s="126"/>
      <c r="AH1331" s="126"/>
      <c r="AI1331" s="126"/>
      <c r="AJ1331" s="126"/>
      <c r="AK1331" s="126"/>
      <c r="AL1331" s="126"/>
      <c r="AM1331" s="126"/>
    </row>
    <row r="1332" spans="1:39" s="172" customFormat="1">
      <c r="A1332" s="126"/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  <c r="AF1332" s="126"/>
      <c r="AG1332" s="126"/>
      <c r="AH1332" s="126"/>
      <c r="AI1332" s="126"/>
      <c r="AJ1332" s="126"/>
      <c r="AK1332" s="126"/>
      <c r="AL1332" s="126"/>
      <c r="AM1332" s="126"/>
    </row>
    <row r="1333" spans="1:39" s="172" customFormat="1">
      <c r="A1333" s="126"/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  <c r="AF1333" s="126"/>
      <c r="AG1333" s="126"/>
      <c r="AH1333" s="126"/>
      <c r="AI1333" s="126"/>
      <c r="AJ1333" s="126"/>
      <c r="AK1333" s="126"/>
      <c r="AL1333" s="126"/>
      <c r="AM1333" s="126"/>
    </row>
    <row r="1334" spans="1:39" s="172" customFormat="1">
      <c r="A1334" s="126"/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  <c r="AF1334" s="126"/>
      <c r="AG1334" s="126"/>
      <c r="AH1334" s="126"/>
      <c r="AI1334" s="126"/>
      <c r="AJ1334" s="126"/>
      <c r="AK1334" s="126"/>
      <c r="AL1334" s="126"/>
      <c r="AM1334" s="126"/>
    </row>
    <row r="1335" spans="1:39" s="172" customFormat="1">
      <c r="A1335" s="126"/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  <c r="AF1335" s="126"/>
      <c r="AG1335" s="126"/>
      <c r="AH1335" s="126"/>
      <c r="AI1335" s="126"/>
      <c r="AJ1335" s="126"/>
      <c r="AK1335" s="126"/>
      <c r="AL1335" s="126"/>
      <c r="AM1335" s="126"/>
    </row>
    <row r="1336" spans="1:39" s="172" customFormat="1">
      <c r="A1336" s="126"/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  <c r="AF1336" s="126"/>
      <c r="AG1336" s="126"/>
      <c r="AH1336" s="126"/>
      <c r="AI1336" s="126"/>
      <c r="AJ1336" s="126"/>
      <c r="AK1336" s="126"/>
      <c r="AL1336" s="126"/>
      <c r="AM1336" s="126"/>
    </row>
    <row r="1337" spans="1:39" s="172" customFormat="1">
      <c r="A1337" s="126"/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  <c r="AF1337" s="126"/>
      <c r="AG1337" s="126"/>
      <c r="AH1337" s="126"/>
      <c r="AI1337" s="126"/>
      <c r="AJ1337" s="126"/>
      <c r="AK1337" s="126"/>
      <c r="AL1337" s="126"/>
      <c r="AM1337" s="126"/>
    </row>
    <row r="1338" spans="1:39" s="172" customFormat="1">
      <c r="A1338" s="126"/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  <c r="AF1338" s="126"/>
      <c r="AG1338" s="126"/>
      <c r="AH1338" s="126"/>
      <c r="AI1338" s="126"/>
      <c r="AJ1338" s="126"/>
      <c r="AK1338" s="126"/>
      <c r="AL1338" s="126"/>
      <c r="AM1338" s="126"/>
    </row>
    <row r="1339" spans="1:39" s="172" customFormat="1">
      <c r="A1339" s="126"/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  <c r="AF1339" s="126"/>
      <c r="AG1339" s="126"/>
      <c r="AH1339" s="126"/>
      <c r="AI1339" s="126"/>
      <c r="AJ1339" s="126"/>
      <c r="AK1339" s="126"/>
      <c r="AL1339" s="126"/>
      <c r="AM1339" s="126"/>
    </row>
    <row r="1340" spans="1:39" s="172" customFormat="1">
      <c r="A1340" s="126"/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  <c r="AF1340" s="126"/>
      <c r="AG1340" s="126"/>
      <c r="AH1340" s="126"/>
      <c r="AI1340" s="126"/>
      <c r="AJ1340" s="126"/>
      <c r="AK1340" s="126"/>
      <c r="AL1340" s="126"/>
      <c r="AM1340" s="126"/>
    </row>
    <row r="1341" spans="1:39" s="172" customFormat="1">
      <c r="A1341" s="126"/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  <c r="AF1341" s="126"/>
      <c r="AG1341" s="126"/>
      <c r="AH1341" s="126"/>
      <c r="AI1341" s="126"/>
      <c r="AJ1341" s="126"/>
      <c r="AK1341" s="126"/>
      <c r="AL1341" s="126"/>
      <c r="AM1341" s="126"/>
    </row>
    <row r="1342" spans="1:39" s="172" customFormat="1">
      <c r="A1342" s="126"/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  <c r="AF1342" s="126"/>
      <c r="AG1342" s="126"/>
      <c r="AH1342" s="126"/>
      <c r="AI1342" s="126"/>
      <c r="AJ1342" s="126"/>
      <c r="AK1342" s="126"/>
      <c r="AL1342" s="126"/>
      <c r="AM1342" s="126"/>
    </row>
    <row r="1343" spans="1:39" s="172" customFormat="1">
      <c r="A1343" s="126"/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  <c r="AF1343" s="126"/>
      <c r="AG1343" s="126"/>
      <c r="AH1343" s="126"/>
      <c r="AI1343" s="126"/>
      <c r="AJ1343" s="126"/>
      <c r="AK1343" s="126"/>
      <c r="AL1343" s="126"/>
      <c r="AM1343" s="126"/>
    </row>
    <row r="1344" spans="1:39" s="172" customFormat="1">
      <c r="A1344" s="126"/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  <c r="AF1344" s="126"/>
      <c r="AG1344" s="126"/>
      <c r="AH1344" s="126"/>
      <c r="AI1344" s="126"/>
      <c r="AJ1344" s="126"/>
      <c r="AK1344" s="126"/>
      <c r="AL1344" s="126"/>
      <c r="AM1344" s="126"/>
    </row>
    <row r="1345" spans="1:39" s="172" customFormat="1">
      <c r="A1345" s="126"/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  <c r="AF1345" s="126"/>
      <c r="AG1345" s="126"/>
      <c r="AH1345" s="126"/>
      <c r="AI1345" s="126"/>
      <c r="AJ1345" s="126"/>
      <c r="AK1345" s="126"/>
      <c r="AL1345" s="126"/>
      <c r="AM1345" s="126"/>
    </row>
    <row r="1346" spans="1:39" s="172" customFormat="1">
      <c r="A1346" s="126"/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  <c r="AF1346" s="126"/>
      <c r="AG1346" s="126"/>
      <c r="AH1346" s="126"/>
      <c r="AI1346" s="126"/>
      <c r="AJ1346" s="126"/>
      <c r="AK1346" s="126"/>
      <c r="AL1346" s="126"/>
      <c r="AM1346" s="126"/>
    </row>
    <row r="1347" spans="1:39" s="172" customFormat="1">
      <c r="A1347" s="126"/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  <c r="AF1347" s="126"/>
      <c r="AG1347" s="126"/>
      <c r="AH1347" s="126"/>
      <c r="AI1347" s="126"/>
      <c r="AJ1347" s="126"/>
      <c r="AK1347" s="126"/>
      <c r="AL1347" s="126"/>
      <c r="AM1347" s="126"/>
    </row>
    <row r="1348" spans="1:39" s="172" customFormat="1">
      <c r="A1348" s="126"/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  <c r="AF1348" s="126"/>
      <c r="AG1348" s="126"/>
      <c r="AH1348" s="126"/>
      <c r="AI1348" s="126"/>
      <c r="AJ1348" s="126"/>
      <c r="AK1348" s="126"/>
      <c r="AL1348" s="126"/>
      <c r="AM1348" s="126"/>
    </row>
    <row r="1349" spans="1:39" s="172" customFormat="1">
      <c r="A1349" s="126"/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  <c r="AF1349" s="126"/>
      <c r="AG1349" s="126"/>
      <c r="AH1349" s="126"/>
      <c r="AI1349" s="126"/>
      <c r="AJ1349" s="126"/>
      <c r="AK1349" s="126"/>
      <c r="AL1349" s="126"/>
      <c r="AM1349" s="126"/>
    </row>
    <row r="1350" spans="1:39" s="172" customFormat="1">
      <c r="A1350" s="126"/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  <c r="AF1350" s="126"/>
      <c r="AG1350" s="126"/>
      <c r="AH1350" s="126"/>
      <c r="AI1350" s="126"/>
      <c r="AJ1350" s="126"/>
      <c r="AK1350" s="126"/>
      <c r="AL1350" s="126"/>
      <c r="AM1350" s="126"/>
    </row>
    <row r="1351" spans="1:39" s="172" customFormat="1">
      <c r="A1351" s="126"/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  <c r="AF1351" s="126"/>
      <c r="AG1351" s="126"/>
      <c r="AH1351" s="126"/>
      <c r="AI1351" s="126"/>
      <c r="AJ1351" s="126"/>
      <c r="AK1351" s="126"/>
      <c r="AL1351" s="126"/>
      <c r="AM1351" s="126"/>
    </row>
    <row r="1352" spans="1:39" s="172" customFormat="1">
      <c r="A1352" s="126"/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  <c r="AF1352" s="126"/>
      <c r="AG1352" s="126"/>
      <c r="AH1352" s="126"/>
      <c r="AI1352" s="126"/>
      <c r="AJ1352" s="126"/>
      <c r="AK1352" s="126"/>
      <c r="AL1352" s="126"/>
      <c r="AM1352" s="126"/>
    </row>
    <row r="1353" spans="1:39" s="172" customFormat="1">
      <c r="A1353" s="126"/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  <c r="AF1353" s="126"/>
      <c r="AG1353" s="126"/>
      <c r="AH1353" s="126"/>
      <c r="AI1353" s="126"/>
      <c r="AJ1353" s="126"/>
      <c r="AK1353" s="126"/>
      <c r="AL1353" s="126"/>
      <c r="AM1353" s="126"/>
    </row>
    <row r="1354" spans="1:39" s="172" customFormat="1">
      <c r="A1354" s="126"/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  <c r="AF1354" s="126"/>
      <c r="AG1354" s="126"/>
      <c r="AH1354" s="126"/>
      <c r="AI1354" s="126"/>
      <c r="AJ1354" s="126"/>
      <c r="AK1354" s="126"/>
      <c r="AL1354" s="126"/>
      <c r="AM1354" s="126"/>
    </row>
    <row r="1355" spans="1:39" s="172" customFormat="1">
      <c r="A1355" s="126"/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  <c r="AF1355" s="126"/>
      <c r="AG1355" s="126"/>
      <c r="AH1355" s="126"/>
      <c r="AI1355" s="126"/>
      <c r="AJ1355" s="126"/>
      <c r="AK1355" s="126"/>
      <c r="AL1355" s="126"/>
      <c r="AM1355" s="126"/>
    </row>
    <row r="1356" spans="1:39" s="172" customFormat="1">
      <c r="A1356" s="126"/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  <c r="AF1356" s="126"/>
      <c r="AG1356" s="126"/>
      <c r="AH1356" s="126"/>
      <c r="AI1356" s="126"/>
      <c r="AJ1356" s="126"/>
      <c r="AK1356" s="126"/>
      <c r="AL1356" s="126"/>
      <c r="AM1356" s="126"/>
    </row>
    <row r="1357" spans="1:39" s="172" customFormat="1">
      <c r="A1357" s="126"/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  <c r="AF1357" s="126"/>
      <c r="AG1357" s="126"/>
      <c r="AH1357" s="126"/>
      <c r="AI1357" s="126"/>
      <c r="AJ1357" s="126"/>
      <c r="AK1357" s="126"/>
      <c r="AL1357" s="126"/>
      <c r="AM1357" s="126"/>
    </row>
    <row r="1358" spans="1:39" s="172" customFormat="1">
      <c r="A1358" s="126"/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  <c r="AF1358" s="126"/>
      <c r="AG1358" s="126"/>
      <c r="AH1358" s="126"/>
      <c r="AI1358" s="126"/>
      <c r="AJ1358" s="126"/>
      <c r="AK1358" s="126"/>
      <c r="AL1358" s="126"/>
      <c r="AM1358" s="126"/>
    </row>
    <row r="1359" spans="1:39" s="172" customFormat="1">
      <c r="A1359" s="126"/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  <c r="AF1359" s="126"/>
      <c r="AG1359" s="126"/>
      <c r="AH1359" s="126"/>
      <c r="AI1359" s="126"/>
      <c r="AJ1359" s="126"/>
      <c r="AK1359" s="126"/>
      <c r="AL1359" s="126"/>
      <c r="AM1359" s="126"/>
    </row>
    <row r="1360" spans="1:39" s="172" customFormat="1">
      <c r="A1360" s="126"/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  <c r="AF1360" s="126"/>
      <c r="AG1360" s="126"/>
      <c r="AH1360" s="126"/>
      <c r="AI1360" s="126"/>
      <c r="AJ1360" s="126"/>
      <c r="AK1360" s="126"/>
      <c r="AL1360" s="126"/>
      <c r="AM1360" s="126"/>
    </row>
    <row r="1361" spans="1:39" s="172" customFormat="1">
      <c r="A1361" s="126"/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  <c r="AF1361" s="126"/>
      <c r="AG1361" s="126"/>
      <c r="AH1361" s="126"/>
      <c r="AI1361" s="126"/>
      <c r="AJ1361" s="126"/>
      <c r="AK1361" s="126"/>
      <c r="AL1361" s="126"/>
      <c r="AM1361" s="126"/>
    </row>
    <row r="1362" spans="1:39" s="172" customFormat="1">
      <c r="A1362" s="126"/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  <c r="AF1362" s="126"/>
      <c r="AG1362" s="126"/>
      <c r="AH1362" s="126"/>
      <c r="AI1362" s="126"/>
      <c r="AJ1362" s="126"/>
      <c r="AK1362" s="126"/>
      <c r="AL1362" s="126"/>
      <c r="AM1362" s="126"/>
    </row>
    <row r="1363" spans="1:39" s="172" customFormat="1">
      <c r="A1363" s="126"/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  <c r="AF1363" s="126"/>
      <c r="AG1363" s="126"/>
      <c r="AH1363" s="126"/>
      <c r="AI1363" s="126"/>
      <c r="AJ1363" s="126"/>
      <c r="AK1363" s="126"/>
      <c r="AL1363" s="126"/>
      <c r="AM1363" s="126"/>
    </row>
    <row r="1364" spans="1:39" s="172" customFormat="1">
      <c r="A1364" s="126"/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  <c r="AF1364" s="126"/>
      <c r="AG1364" s="126"/>
      <c r="AH1364" s="126"/>
      <c r="AI1364" s="126"/>
      <c r="AJ1364" s="126"/>
      <c r="AK1364" s="126"/>
      <c r="AL1364" s="126"/>
      <c r="AM1364" s="126"/>
    </row>
    <row r="1365" spans="1:39" s="172" customFormat="1">
      <c r="A1365" s="126"/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  <c r="AF1365" s="126"/>
      <c r="AG1365" s="126"/>
      <c r="AH1365" s="126"/>
      <c r="AI1365" s="126"/>
      <c r="AJ1365" s="126"/>
      <c r="AK1365" s="126"/>
      <c r="AL1365" s="126"/>
      <c r="AM1365" s="126"/>
    </row>
    <row r="1366" spans="1:39" s="172" customFormat="1">
      <c r="A1366" s="126"/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  <c r="AF1366" s="126"/>
      <c r="AG1366" s="126"/>
      <c r="AH1366" s="126"/>
      <c r="AI1366" s="126"/>
      <c r="AJ1366" s="126"/>
      <c r="AK1366" s="126"/>
      <c r="AL1366" s="126"/>
      <c r="AM1366" s="126"/>
    </row>
    <row r="1367" spans="1:39" s="172" customFormat="1">
      <c r="A1367" s="126"/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  <c r="AF1367" s="126"/>
      <c r="AG1367" s="126"/>
      <c r="AH1367" s="126"/>
      <c r="AI1367" s="126"/>
      <c r="AJ1367" s="126"/>
      <c r="AK1367" s="126"/>
      <c r="AL1367" s="126"/>
      <c r="AM1367" s="126"/>
    </row>
    <row r="1368" spans="1:39" s="172" customFormat="1">
      <c r="A1368" s="126"/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  <c r="AF1368" s="126"/>
      <c r="AG1368" s="126"/>
      <c r="AH1368" s="126"/>
      <c r="AI1368" s="126"/>
      <c r="AJ1368" s="126"/>
      <c r="AK1368" s="126"/>
      <c r="AL1368" s="126"/>
      <c r="AM1368" s="126"/>
    </row>
    <row r="1369" spans="1:39" s="172" customFormat="1">
      <c r="A1369" s="126"/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  <c r="AF1369" s="126"/>
      <c r="AG1369" s="126"/>
      <c r="AH1369" s="126"/>
      <c r="AI1369" s="126"/>
      <c r="AJ1369" s="126"/>
      <c r="AK1369" s="126"/>
      <c r="AL1369" s="126"/>
      <c r="AM1369" s="126"/>
    </row>
    <row r="1370" spans="1:39" s="172" customFormat="1">
      <c r="A1370" s="126"/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  <c r="AF1370" s="126"/>
      <c r="AG1370" s="126"/>
      <c r="AH1370" s="126"/>
      <c r="AI1370" s="126"/>
      <c r="AJ1370" s="126"/>
      <c r="AK1370" s="126"/>
      <c r="AL1370" s="126"/>
      <c r="AM1370" s="126"/>
    </row>
    <row r="1371" spans="1:39" s="172" customFormat="1">
      <c r="A1371" s="126"/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  <c r="AF1371" s="126"/>
      <c r="AG1371" s="126"/>
      <c r="AH1371" s="126"/>
      <c r="AI1371" s="126"/>
      <c r="AJ1371" s="126"/>
      <c r="AK1371" s="126"/>
      <c r="AL1371" s="126"/>
      <c r="AM1371" s="126"/>
    </row>
    <row r="1372" spans="1:39" s="172" customFormat="1">
      <c r="A1372" s="126"/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  <c r="AF1372" s="126"/>
      <c r="AG1372" s="126"/>
      <c r="AH1372" s="126"/>
      <c r="AI1372" s="126"/>
      <c r="AJ1372" s="126"/>
      <c r="AK1372" s="126"/>
      <c r="AL1372" s="126"/>
      <c r="AM1372" s="126"/>
    </row>
    <row r="1373" spans="1:39" s="172" customFormat="1">
      <c r="A1373" s="126"/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  <c r="AF1373" s="126"/>
      <c r="AG1373" s="126"/>
      <c r="AH1373" s="126"/>
      <c r="AI1373" s="126"/>
      <c r="AJ1373" s="126"/>
      <c r="AK1373" s="126"/>
      <c r="AL1373" s="126"/>
      <c r="AM1373" s="126"/>
    </row>
    <row r="1374" spans="1:39" s="172" customFormat="1">
      <c r="A1374" s="126"/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  <c r="AF1374" s="126"/>
      <c r="AG1374" s="126"/>
      <c r="AH1374" s="126"/>
      <c r="AI1374" s="126"/>
      <c r="AJ1374" s="126"/>
      <c r="AK1374" s="126"/>
      <c r="AL1374" s="126"/>
      <c r="AM1374" s="126"/>
    </row>
    <row r="1375" spans="1:39" s="172" customFormat="1">
      <c r="A1375" s="126"/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  <c r="AF1375" s="126"/>
      <c r="AG1375" s="126"/>
      <c r="AH1375" s="126"/>
      <c r="AI1375" s="126"/>
      <c r="AJ1375" s="126"/>
      <c r="AK1375" s="126"/>
      <c r="AL1375" s="126"/>
      <c r="AM1375" s="126"/>
    </row>
    <row r="1376" spans="1:39" s="172" customFormat="1">
      <c r="A1376" s="126"/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  <c r="AF1376" s="126"/>
      <c r="AG1376" s="126"/>
      <c r="AH1376" s="126"/>
      <c r="AI1376" s="126"/>
      <c r="AJ1376" s="126"/>
      <c r="AK1376" s="126"/>
      <c r="AL1376" s="126"/>
      <c r="AM1376" s="126"/>
    </row>
    <row r="1377" spans="1:39" s="172" customFormat="1">
      <c r="A1377" s="126"/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  <c r="AF1377" s="126"/>
      <c r="AG1377" s="126"/>
      <c r="AH1377" s="126"/>
      <c r="AI1377" s="126"/>
      <c r="AJ1377" s="126"/>
      <c r="AK1377" s="126"/>
      <c r="AL1377" s="126"/>
      <c r="AM1377" s="126"/>
    </row>
    <row r="1378" spans="1:39" s="172" customFormat="1">
      <c r="A1378" s="126"/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  <c r="AF1378" s="126"/>
      <c r="AG1378" s="126"/>
      <c r="AH1378" s="126"/>
      <c r="AI1378" s="126"/>
      <c r="AJ1378" s="126"/>
      <c r="AK1378" s="126"/>
      <c r="AL1378" s="126"/>
      <c r="AM1378" s="126"/>
    </row>
    <row r="1379" spans="1:39" s="172" customFormat="1">
      <c r="A1379" s="126"/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  <c r="AF1379" s="126"/>
      <c r="AG1379" s="126"/>
      <c r="AH1379" s="126"/>
      <c r="AI1379" s="126"/>
      <c r="AJ1379" s="126"/>
      <c r="AK1379" s="126"/>
      <c r="AL1379" s="126"/>
      <c r="AM1379" s="126"/>
    </row>
    <row r="1380" spans="1:39" s="172" customFormat="1">
      <c r="A1380" s="126"/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  <c r="AF1380" s="126"/>
      <c r="AG1380" s="126"/>
      <c r="AH1380" s="126"/>
      <c r="AI1380" s="126"/>
      <c r="AJ1380" s="126"/>
      <c r="AK1380" s="126"/>
      <c r="AL1380" s="126"/>
      <c r="AM1380" s="126"/>
    </row>
    <row r="1381" spans="1:39" s="172" customFormat="1">
      <c r="A1381" s="126"/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  <c r="AF1381" s="126"/>
      <c r="AG1381" s="126"/>
      <c r="AH1381" s="126"/>
      <c r="AI1381" s="126"/>
      <c r="AJ1381" s="126"/>
      <c r="AK1381" s="126"/>
      <c r="AL1381" s="126"/>
      <c r="AM1381" s="126"/>
    </row>
    <row r="1382" spans="1:39" s="172" customFormat="1">
      <c r="A1382" s="126"/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  <c r="AF1382" s="126"/>
      <c r="AG1382" s="126"/>
      <c r="AH1382" s="126"/>
      <c r="AI1382" s="126"/>
      <c r="AJ1382" s="126"/>
      <c r="AK1382" s="126"/>
      <c r="AL1382" s="126"/>
      <c r="AM1382" s="126"/>
    </row>
    <row r="1383" spans="1:39" s="172" customFormat="1">
      <c r="A1383" s="126"/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  <c r="AF1383" s="126"/>
      <c r="AG1383" s="126"/>
      <c r="AH1383" s="126"/>
      <c r="AI1383" s="126"/>
      <c r="AJ1383" s="126"/>
      <c r="AK1383" s="126"/>
      <c r="AL1383" s="126"/>
      <c r="AM1383" s="126"/>
    </row>
    <row r="1384" spans="1:39" s="172" customFormat="1">
      <c r="A1384" s="126"/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  <c r="AF1384" s="126"/>
      <c r="AG1384" s="126"/>
      <c r="AH1384" s="126"/>
      <c r="AI1384" s="126"/>
      <c r="AJ1384" s="126"/>
      <c r="AK1384" s="126"/>
      <c r="AL1384" s="126"/>
      <c r="AM1384" s="126"/>
    </row>
    <row r="1385" spans="1:39" s="172" customFormat="1">
      <c r="A1385" s="126"/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  <c r="AF1385" s="126"/>
      <c r="AG1385" s="126"/>
      <c r="AH1385" s="126"/>
      <c r="AI1385" s="126"/>
      <c r="AJ1385" s="126"/>
      <c r="AK1385" s="126"/>
      <c r="AL1385" s="126"/>
      <c r="AM1385" s="126"/>
    </row>
    <row r="1386" spans="1:39" s="172" customFormat="1">
      <c r="A1386" s="126"/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  <c r="AF1386" s="126"/>
      <c r="AG1386" s="126"/>
      <c r="AH1386" s="126"/>
      <c r="AI1386" s="126"/>
      <c r="AJ1386" s="126"/>
      <c r="AK1386" s="126"/>
      <c r="AL1386" s="126"/>
      <c r="AM1386" s="126"/>
    </row>
    <row r="1387" spans="1:39" s="172" customFormat="1">
      <c r="A1387" s="126"/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  <c r="AF1387" s="126"/>
      <c r="AG1387" s="126"/>
      <c r="AH1387" s="126"/>
      <c r="AI1387" s="126"/>
      <c r="AJ1387" s="126"/>
      <c r="AK1387" s="126"/>
      <c r="AL1387" s="126"/>
      <c r="AM1387" s="126"/>
    </row>
    <row r="1388" spans="1:39" s="172" customFormat="1">
      <c r="A1388" s="126"/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  <c r="AF1388" s="126"/>
      <c r="AG1388" s="126"/>
      <c r="AH1388" s="126"/>
      <c r="AI1388" s="126"/>
      <c r="AJ1388" s="126"/>
      <c r="AK1388" s="126"/>
      <c r="AL1388" s="126"/>
      <c r="AM1388" s="126"/>
    </row>
    <row r="1389" spans="1:39" s="172" customFormat="1">
      <c r="A1389" s="126"/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  <c r="AF1389" s="126"/>
      <c r="AG1389" s="126"/>
      <c r="AH1389" s="126"/>
      <c r="AI1389" s="126"/>
      <c r="AJ1389" s="126"/>
      <c r="AK1389" s="126"/>
      <c r="AL1389" s="126"/>
      <c r="AM1389" s="126"/>
    </row>
    <row r="1390" spans="1:39" s="172" customFormat="1">
      <c r="A1390" s="126"/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  <c r="AF1390" s="126"/>
      <c r="AG1390" s="126"/>
      <c r="AH1390" s="126"/>
      <c r="AI1390" s="126"/>
      <c r="AJ1390" s="126"/>
      <c r="AK1390" s="126"/>
      <c r="AL1390" s="126"/>
      <c r="AM1390" s="126"/>
    </row>
    <row r="1391" spans="1:39" s="172" customFormat="1">
      <c r="A1391" s="126"/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  <c r="AF1391" s="126"/>
      <c r="AG1391" s="126"/>
      <c r="AH1391" s="126"/>
      <c r="AI1391" s="126"/>
      <c r="AJ1391" s="126"/>
      <c r="AK1391" s="126"/>
      <c r="AL1391" s="126"/>
      <c r="AM1391" s="126"/>
    </row>
    <row r="1392" spans="1:39" s="172" customFormat="1">
      <c r="A1392" s="126"/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  <c r="AF1392" s="126"/>
      <c r="AG1392" s="126"/>
      <c r="AH1392" s="126"/>
      <c r="AI1392" s="126"/>
      <c r="AJ1392" s="126"/>
      <c r="AK1392" s="126"/>
      <c r="AL1392" s="126"/>
      <c r="AM1392" s="126"/>
    </row>
    <row r="1393" spans="1:39" s="172" customFormat="1">
      <c r="A1393" s="126"/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  <c r="AF1393" s="126"/>
      <c r="AG1393" s="126"/>
      <c r="AH1393" s="126"/>
      <c r="AI1393" s="126"/>
      <c r="AJ1393" s="126"/>
      <c r="AK1393" s="126"/>
      <c r="AL1393" s="126"/>
      <c r="AM1393" s="126"/>
    </row>
    <row r="1394" spans="1:39" s="172" customFormat="1">
      <c r="A1394" s="126"/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  <c r="AF1394" s="126"/>
      <c r="AG1394" s="126"/>
      <c r="AH1394" s="126"/>
      <c r="AI1394" s="126"/>
      <c r="AJ1394" s="126"/>
      <c r="AK1394" s="126"/>
      <c r="AL1394" s="126"/>
      <c r="AM1394" s="126"/>
    </row>
    <row r="1395" spans="1:39" s="172" customFormat="1">
      <c r="A1395" s="126"/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  <c r="AF1395" s="126"/>
      <c r="AG1395" s="126"/>
      <c r="AH1395" s="126"/>
      <c r="AI1395" s="126"/>
      <c r="AJ1395" s="126"/>
      <c r="AK1395" s="126"/>
      <c r="AL1395" s="126"/>
      <c r="AM1395" s="126"/>
    </row>
    <row r="1396" spans="1:39" s="172" customFormat="1">
      <c r="A1396" s="126"/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  <c r="AF1396" s="126"/>
      <c r="AG1396" s="126"/>
      <c r="AH1396" s="126"/>
      <c r="AI1396" s="126"/>
      <c r="AJ1396" s="126"/>
      <c r="AK1396" s="126"/>
      <c r="AL1396" s="126"/>
      <c r="AM1396" s="126"/>
    </row>
    <row r="1397" spans="1:39" s="172" customFormat="1">
      <c r="A1397" s="126"/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  <c r="AF1397" s="126"/>
      <c r="AG1397" s="126"/>
      <c r="AH1397" s="126"/>
      <c r="AI1397" s="126"/>
      <c r="AJ1397" s="126"/>
      <c r="AK1397" s="126"/>
      <c r="AL1397" s="126"/>
      <c r="AM1397" s="126"/>
    </row>
    <row r="1398" spans="1:39" s="172" customFormat="1">
      <c r="A1398" s="126"/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  <c r="AF1398" s="126"/>
      <c r="AG1398" s="126"/>
      <c r="AH1398" s="126"/>
      <c r="AI1398" s="126"/>
      <c r="AJ1398" s="126"/>
      <c r="AK1398" s="126"/>
      <c r="AL1398" s="126"/>
      <c r="AM1398" s="126"/>
    </row>
    <row r="1399" spans="1:39" s="172" customFormat="1">
      <c r="A1399" s="126"/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  <c r="AF1399" s="126"/>
      <c r="AG1399" s="126"/>
      <c r="AH1399" s="126"/>
      <c r="AI1399" s="126"/>
      <c r="AJ1399" s="126"/>
      <c r="AK1399" s="126"/>
      <c r="AL1399" s="126"/>
      <c r="AM1399" s="126"/>
    </row>
    <row r="1400" spans="1:39" s="172" customFormat="1">
      <c r="A1400" s="126"/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  <c r="AF1400" s="126"/>
      <c r="AG1400" s="126"/>
      <c r="AH1400" s="126"/>
      <c r="AI1400" s="126"/>
      <c r="AJ1400" s="126"/>
      <c r="AK1400" s="126"/>
      <c r="AL1400" s="126"/>
      <c r="AM1400" s="126"/>
    </row>
    <row r="1401" spans="1:39" s="172" customFormat="1">
      <c r="A1401" s="126"/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  <c r="AF1401" s="126"/>
      <c r="AG1401" s="126"/>
      <c r="AH1401" s="126"/>
      <c r="AI1401" s="126"/>
      <c r="AJ1401" s="126"/>
      <c r="AK1401" s="126"/>
      <c r="AL1401" s="126"/>
      <c r="AM1401" s="126"/>
    </row>
    <row r="1402" spans="1:39" s="172" customFormat="1">
      <c r="A1402" s="126"/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  <c r="AF1402" s="126"/>
      <c r="AG1402" s="126"/>
      <c r="AH1402" s="126"/>
      <c r="AI1402" s="126"/>
      <c r="AJ1402" s="126"/>
      <c r="AK1402" s="126"/>
      <c r="AL1402" s="126"/>
      <c r="AM1402" s="126"/>
    </row>
    <row r="1403" spans="1:39" s="172" customFormat="1">
      <c r="A1403" s="126"/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  <c r="AF1403" s="126"/>
      <c r="AG1403" s="126"/>
      <c r="AH1403" s="126"/>
      <c r="AI1403" s="126"/>
      <c r="AJ1403" s="126"/>
      <c r="AK1403" s="126"/>
      <c r="AL1403" s="126"/>
      <c r="AM1403" s="126"/>
    </row>
    <row r="1404" spans="1:39" s="172" customFormat="1">
      <c r="A1404" s="126"/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  <c r="AF1404" s="126"/>
      <c r="AG1404" s="126"/>
      <c r="AH1404" s="126"/>
      <c r="AI1404" s="126"/>
      <c r="AJ1404" s="126"/>
      <c r="AK1404" s="126"/>
      <c r="AL1404" s="126"/>
      <c r="AM1404" s="126"/>
    </row>
    <row r="1405" spans="1:39" s="172" customFormat="1">
      <c r="A1405" s="126"/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  <c r="AF1405" s="126"/>
      <c r="AG1405" s="126"/>
      <c r="AH1405" s="126"/>
      <c r="AI1405" s="126"/>
      <c r="AJ1405" s="126"/>
      <c r="AK1405" s="126"/>
      <c r="AL1405" s="126"/>
      <c r="AM1405" s="126"/>
    </row>
    <row r="1406" spans="1:39" s="172" customFormat="1">
      <c r="A1406" s="126"/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  <c r="AF1406" s="126"/>
      <c r="AG1406" s="126"/>
      <c r="AH1406" s="126"/>
      <c r="AI1406" s="126"/>
      <c r="AJ1406" s="126"/>
      <c r="AK1406" s="126"/>
      <c r="AL1406" s="126"/>
      <c r="AM1406" s="126"/>
    </row>
    <row r="1407" spans="1:39" s="172" customFormat="1">
      <c r="A1407" s="126"/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  <c r="AF1407" s="126"/>
      <c r="AG1407" s="126"/>
      <c r="AH1407" s="126"/>
      <c r="AI1407" s="126"/>
      <c r="AJ1407" s="126"/>
      <c r="AK1407" s="126"/>
      <c r="AL1407" s="126"/>
      <c r="AM1407" s="126"/>
    </row>
    <row r="1408" spans="1:39" s="172" customFormat="1">
      <c r="A1408" s="126"/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  <c r="AF1408" s="126"/>
      <c r="AG1408" s="126"/>
      <c r="AH1408" s="126"/>
      <c r="AI1408" s="126"/>
      <c r="AJ1408" s="126"/>
      <c r="AK1408" s="126"/>
      <c r="AL1408" s="126"/>
      <c r="AM1408" s="126"/>
    </row>
    <row r="1409" spans="1:39" s="172" customFormat="1">
      <c r="A1409" s="126"/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  <c r="AF1409" s="126"/>
      <c r="AG1409" s="126"/>
      <c r="AH1409" s="126"/>
      <c r="AI1409" s="126"/>
      <c r="AJ1409" s="126"/>
      <c r="AK1409" s="126"/>
      <c r="AL1409" s="126"/>
      <c r="AM1409" s="126"/>
    </row>
    <row r="1410" spans="1:39" s="172" customFormat="1">
      <c r="A1410" s="126"/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  <c r="AF1410" s="126"/>
      <c r="AG1410" s="126"/>
      <c r="AH1410" s="126"/>
      <c r="AI1410" s="126"/>
      <c r="AJ1410" s="126"/>
      <c r="AK1410" s="126"/>
      <c r="AL1410" s="126"/>
      <c r="AM1410" s="126"/>
    </row>
    <row r="1411" spans="1:39" s="172" customFormat="1">
      <c r="A1411" s="126"/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  <c r="AF1411" s="126"/>
      <c r="AG1411" s="126"/>
      <c r="AH1411" s="126"/>
      <c r="AI1411" s="126"/>
      <c r="AJ1411" s="126"/>
      <c r="AK1411" s="126"/>
      <c r="AL1411" s="126"/>
      <c r="AM1411" s="126"/>
    </row>
    <row r="1412" spans="1:39" s="172" customFormat="1">
      <c r="A1412" s="126"/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  <c r="AF1412" s="126"/>
      <c r="AG1412" s="126"/>
      <c r="AH1412" s="126"/>
      <c r="AI1412" s="126"/>
      <c r="AJ1412" s="126"/>
      <c r="AK1412" s="126"/>
      <c r="AL1412" s="126"/>
      <c r="AM1412" s="126"/>
    </row>
    <row r="1413" spans="1:39" s="172" customFormat="1">
      <c r="A1413" s="126"/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  <c r="AF1413" s="126"/>
      <c r="AG1413" s="126"/>
      <c r="AH1413" s="126"/>
      <c r="AI1413" s="126"/>
      <c r="AJ1413" s="126"/>
      <c r="AK1413" s="126"/>
      <c r="AL1413" s="126"/>
      <c r="AM1413" s="126"/>
    </row>
    <row r="1414" spans="1:39" s="172" customFormat="1">
      <c r="A1414" s="126"/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  <c r="AF1414" s="126"/>
      <c r="AG1414" s="126"/>
      <c r="AH1414" s="126"/>
      <c r="AI1414" s="126"/>
      <c r="AJ1414" s="126"/>
      <c r="AK1414" s="126"/>
      <c r="AL1414" s="126"/>
      <c r="AM1414" s="126"/>
    </row>
    <row r="1415" spans="1:39" s="172" customFormat="1">
      <c r="A1415" s="126"/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  <c r="AF1415" s="126"/>
      <c r="AG1415" s="126"/>
      <c r="AH1415" s="126"/>
      <c r="AI1415" s="126"/>
      <c r="AJ1415" s="126"/>
      <c r="AK1415" s="126"/>
      <c r="AL1415" s="126"/>
      <c r="AM1415" s="126"/>
    </row>
    <row r="1416" spans="1:39" s="172" customFormat="1">
      <c r="A1416" s="126"/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  <c r="AF1416" s="126"/>
      <c r="AG1416" s="126"/>
      <c r="AH1416" s="126"/>
      <c r="AI1416" s="126"/>
      <c r="AJ1416" s="126"/>
      <c r="AK1416" s="126"/>
      <c r="AL1416" s="126"/>
      <c r="AM1416" s="126"/>
    </row>
    <row r="1417" spans="1:39" s="172" customFormat="1">
      <c r="A1417" s="126"/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  <c r="AF1417" s="126"/>
      <c r="AG1417" s="126"/>
      <c r="AH1417" s="126"/>
      <c r="AI1417" s="126"/>
      <c r="AJ1417" s="126"/>
      <c r="AK1417" s="126"/>
      <c r="AL1417" s="126"/>
      <c r="AM1417" s="126"/>
    </row>
    <row r="1418" spans="1:39" s="172" customFormat="1">
      <c r="A1418" s="126"/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  <c r="AF1418" s="126"/>
      <c r="AG1418" s="126"/>
      <c r="AH1418" s="126"/>
      <c r="AI1418" s="126"/>
      <c r="AJ1418" s="126"/>
      <c r="AK1418" s="126"/>
      <c r="AL1418" s="126"/>
      <c r="AM1418" s="126"/>
    </row>
    <row r="1419" spans="1:39" s="172" customFormat="1">
      <c r="A1419" s="126"/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  <c r="AF1419" s="126"/>
      <c r="AG1419" s="126"/>
      <c r="AH1419" s="126"/>
      <c r="AI1419" s="126"/>
      <c r="AJ1419" s="126"/>
      <c r="AK1419" s="126"/>
      <c r="AL1419" s="126"/>
      <c r="AM1419" s="126"/>
    </row>
    <row r="1420" spans="1:39" s="172" customFormat="1">
      <c r="A1420" s="126"/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  <c r="AF1420" s="126"/>
      <c r="AG1420" s="126"/>
      <c r="AH1420" s="126"/>
      <c r="AI1420" s="126"/>
      <c r="AJ1420" s="126"/>
      <c r="AK1420" s="126"/>
      <c r="AL1420" s="126"/>
      <c r="AM1420" s="126"/>
    </row>
    <row r="1421" spans="1:39" s="172" customFormat="1">
      <c r="A1421" s="126"/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  <c r="AF1421" s="126"/>
      <c r="AG1421" s="126"/>
      <c r="AH1421" s="126"/>
      <c r="AI1421" s="126"/>
      <c r="AJ1421" s="126"/>
      <c r="AK1421" s="126"/>
      <c r="AL1421" s="126"/>
      <c r="AM1421" s="126"/>
    </row>
    <row r="1422" spans="1:39" s="172" customFormat="1">
      <c r="A1422" s="126"/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  <c r="AF1422" s="126"/>
      <c r="AG1422" s="126"/>
      <c r="AH1422" s="126"/>
      <c r="AI1422" s="126"/>
      <c r="AJ1422" s="126"/>
      <c r="AK1422" s="126"/>
      <c r="AL1422" s="126"/>
      <c r="AM1422" s="126"/>
    </row>
    <row r="1423" spans="1:39" s="172" customFormat="1">
      <c r="A1423" s="126"/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  <c r="AF1423" s="126"/>
      <c r="AG1423" s="126"/>
      <c r="AH1423" s="126"/>
      <c r="AI1423" s="126"/>
      <c r="AJ1423" s="126"/>
      <c r="AK1423" s="126"/>
      <c r="AL1423" s="126"/>
      <c r="AM1423" s="126"/>
    </row>
    <row r="1424" spans="1:39" s="172" customFormat="1">
      <c r="A1424" s="126"/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  <c r="AF1424" s="126"/>
      <c r="AG1424" s="126"/>
      <c r="AH1424" s="126"/>
      <c r="AI1424" s="126"/>
      <c r="AJ1424" s="126"/>
      <c r="AK1424" s="126"/>
      <c r="AL1424" s="126"/>
      <c r="AM1424" s="126"/>
    </row>
    <row r="1425" spans="1:39" s="172" customFormat="1">
      <c r="A1425" s="126"/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  <c r="AF1425" s="126"/>
      <c r="AG1425" s="126"/>
      <c r="AH1425" s="126"/>
      <c r="AI1425" s="126"/>
      <c r="AJ1425" s="126"/>
      <c r="AK1425" s="126"/>
      <c r="AL1425" s="126"/>
      <c r="AM1425" s="126"/>
    </row>
    <row r="1426" spans="1:39" s="172" customFormat="1">
      <c r="A1426" s="126"/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  <c r="AF1426" s="126"/>
      <c r="AG1426" s="126"/>
      <c r="AH1426" s="126"/>
      <c r="AI1426" s="126"/>
      <c r="AJ1426" s="126"/>
      <c r="AK1426" s="126"/>
      <c r="AL1426" s="126"/>
      <c r="AM1426" s="126"/>
    </row>
    <row r="1427" spans="1:39" s="172" customFormat="1">
      <c r="A1427" s="126"/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  <c r="AF1427" s="126"/>
      <c r="AG1427" s="126"/>
      <c r="AH1427" s="126"/>
      <c r="AI1427" s="126"/>
      <c r="AJ1427" s="126"/>
      <c r="AK1427" s="126"/>
      <c r="AL1427" s="126"/>
      <c r="AM1427" s="126"/>
    </row>
    <row r="1428" spans="1:39" s="172" customFormat="1">
      <c r="A1428" s="126"/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  <c r="AF1428" s="126"/>
      <c r="AG1428" s="126"/>
      <c r="AH1428" s="126"/>
      <c r="AI1428" s="126"/>
      <c r="AJ1428" s="126"/>
      <c r="AK1428" s="126"/>
      <c r="AL1428" s="126"/>
      <c r="AM1428" s="126"/>
    </row>
    <row r="1429" spans="1:39" s="172" customFormat="1">
      <c r="A1429" s="126"/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  <c r="AF1429" s="126"/>
      <c r="AG1429" s="126"/>
      <c r="AH1429" s="126"/>
      <c r="AI1429" s="126"/>
      <c r="AJ1429" s="126"/>
      <c r="AK1429" s="126"/>
      <c r="AL1429" s="126"/>
      <c r="AM1429" s="126"/>
    </row>
    <row r="1430" spans="1:39" s="172" customFormat="1">
      <c r="A1430" s="126"/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  <c r="AF1430" s="126"/>
      <c r="AG1430" s="126"/>
      <c r="AH1430" s="126"/>
      <c r="AI1430" s="126"/>
      <c r="AJ1430" s="126"/>
      <c r="AK1430" s="126"/>
      <c r="AL1430" s="126"/>
      <c r="AM1430" s="126"/>
    </row>
    <row r="1431" spans="1:39" s="172" customFormat="1">
      <c r="A1431" s="126"/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  <c r="AF1431" s="126"/>
      <c r="AG1431" s="126"/>
      <c r="AH1431" s="126"/>
      <c r="AI1431" s="126"/>
      <c r="AJ1431" s="126"/>
      <c r="AK1431" s="126"/>
      <c r="AL1431" s="126"/>
      <c r="AM1431" s="126"/>
    </row>
    <row r="1432" spans="1:39" s="172" customFormat="1">
      <c r="A1432" s="126"/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  <c r="AF1432" s="126"/>
      <c r="AG1432" s="126"/>
      <c r="AH1432" s="126"/>
      <c r="AI1432" s="126"/>
      <c r="AJ1432" s="126"/>
      <c r="AK1432" s="126"/>
      <c r="AL1432" s="126"/>
      <c r="AM1432" s="126"/>
    </row>
    <row r="1433" spans="1:39" s="172" customFormat="1">
      <c r="A1433" s="126"/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  <c r="AF1433" s="126"/>
      <c r="AG1433" s="126"/>
      <c r="AH1433" s="126"/>
      <c r="AI1433" s="126"/>
      <c r="AJ1433" s="126"/>
      <c r="AK1433" s="126"/>
      <c r="AL1433" s="126"/>
      <c r="AM1433" s="126"/>
    </row>
    <row r="1434" spans="1:39" s="172" customFormat="1">
      <c r="A1434" s="126"/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  <c r="AF1434" s="126"/>
      <c r="AG1434" s="126"/>
      <c r="AH1434" s="126"/>
      <c r="AI1434" s="126"/>
      <c r="AJ1434" s="126"/>
      <c r="AK1434" s="126"/>
      <c r="AL1434" s="126"/>
      <c r="AM1434" s="126"/>
    </row>
    <row r="1435" spans="1:39" s="172" customFormat="1">
      <c r="A1435" s="126"/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  <c r="AF1435" s="126"/>
      <c r="AG1435" s="126"/>
      <c r="AH1435" s="126"/>
      <c r="AI1435" s="126"/>
      <c r="AJ1435" s="126"/>
      <c r="AK1435" s="126"/>
      <c r="AL1435" s="126"/>
      <c r="AM1435" s="126"/>
    </row>
    <row r="1436" spans="1:39" s="172" customFormat="1">
      <c r="A1436" s="126"/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  <c r="AF1436" s="126"/>
      <c r="AG1436" s="126"/>
      <c r="AH1436" s="126"/>
      <c r="AI1436" s="126"/>
      <c r="AJ1436" s="126"/>
      <c r="AK1436" s="126"/>
      <c r="AL1436" s="126"/>
      <c r="AM1436" s="126"/>
    </row>
    <row r="1437" spans="1:39" s="172" customFormat="1">
      <c r="A1437" s="126"/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  <c r="AF1437" s="126"/>
      <c r="AG1437" s="126"/>
      <c r="AH1437" s="126"/>
      <c r="AI1437" s="126"/>
      <c r="AJ1437" s="126"/>
      <c r="AK1437" s="126"/>
      <c r="AL1437" s="126"/>
      <c r="AM1437" s="126"/>
    </row>
    <row r="1438" spans="1:39" s="172" customFormat="1">
      <c r="A1438" s="126"/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  <c r="AF1438" s="126"/>
      <c r="AG1438" s="126"/>
      <c r="AH1438" s="126"/>
      <c r="AI1438" s="126"/>
      <c r="AJ1438" s="126"/>
      <c r="AK1438" s="126"/>
      <c r="AL1438" s="126"/>
      <c r="AM1438" s="126"/>
    </row>
    <row r="1439" spans="1:39" s="172" customFormat="1">
      <c r="A1439" s="126"/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  <c r="AF1439" s="126"/>
      <c r="AG1439" s="126"/>
      <c r="AH1439" s="126"/>
      <c r="AI1439" s="126"/>
      <c r="AJ1439" s="126"/>
      <c r="AK1439" s="126"/>
      <c r="AL1439" s="126"/>
      <c r="AM1439" s="126"/>
    </row>
    <row r="1440" spans="1:39" s="172" customFormat="1">
      <c r="A1440" s="126"/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  <c r="AF1440" s="126"/>
      <c r="AG1440" s="126"/>
      <c r="AH1440" s="126"/>
      <c r="AI1440" s="126"/>
      <c r="AJ1440" s="126"/>
      <c r="AK1440" s="126"/>
      <c r="AL1440" s="126"/>
      <c r="AM1440" s="126"/>
    </row>
    <row r="1441" spans="1:39" s="172" customFormat="1">
      <c r="A1441" s="126"/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  <c r="AF1441" s="126"/>
      <c r="AG1441" s="126"/>
      <c r="AH1441" s="126"/>
      <c r="AI1441" s="126"/>
      <c r="AJ1441" s="126"/>
      <c r="AK1441" s="126"/>
      <c r="AL1441" s="126"/>
      <c r="AM1441" s="126"/>
    </row>
    <row r="1442" spans="1:39" s="172" customFormat="1">
      <c r="A1442" s="126"/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  <c r="AF1442" s="126"/>
      <c r="AG1442" s="126"/>
      <c r="AH1442" s="126"/>
      <c r="AI1442" s="126"/>
      <c r="AJ1442" s="126"/>
      <c r="AK1442" s="126"/>
      <c r="AL1442" s="126"/>
      <c r="AM1442" s="126"/>
    </row>
    <row r="1443" spans="1:39" s="172" customFormat="1">
      <c r="A1443" s="126"/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  <c r="AF1443" s="126"/>
      <c r="AG1443" s="126"/>
      <c r="AH1443" s="126"/>
      <c r="AI1443" s="126"/>
      <c r="AJ1443" s="126"/>
      <c r="AK1443" s="126"/>
      <c r="AL1443" s="126"/>
      <c r="AM1443" s="126"/>
    </row>
    <row r="1444" spans="1:39" s="172" customFormat="1">
      <c r="A1444" s="126"/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  <c r="AF1444" s="126"/>
      <c r="AG1444" s="126"/>
      <c r="AH1444" s="126"/>
      <c r="AI1444" s="126"/>
      <c r="AJ1444" s="126"/>
      <c r="AK1444" s="126"/>
      <c r="AL1444" s="126"/>
      <c r="AM1444" s="126"/>
    </row>
    <row r="1445" spans="1:39" s="172" customFormat="1">
      <c r="A1445" s="126"/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  <c r="AF1445" s="126"/>
      <c r="AG1445" s="126"/>
      <c r="AH1445" s="126"/>
      <c r="AI1445" s="126"/>
      <c r="AJ1445" s="126"/>
      <c r="AK1445" s="126"/>
      <c r="AL1445" s="126"/>
      <c r="AM1445" s="126"/>
    </row>
    <row r="1446" spans="1:39" s="172" customFormat="1">
      <c r="A1446" s="126"/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  <c r="AF1446" s="126"/>
      <c r="AG1446" s="126"/>
      <c r="AH1446" s="126"/>
      <c r="AI1446" s="126"/>
      <c r="AJ1446" s="126"/>
      <c r="AK1446" s="126"/>
      <c r="AL1446" s="126"/>
      <c r="AM1446" s="126"/>
    </row>
    <row r="1447" spans="1:39" s="172" customFormat="1">
      <c r="A1447" s="126"/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  <c r="AF1447" s="126"/>
      <c r="AG1447" s="126"/>
      <c r="AH1447" s="126"/>
      <c r="AI1447" s="126"/>
      <c r="AJ1447" s="126"/>
      <c r="AK1447" s="126"/>
      <c r="AL1447" s="126"/>
      <c r="AM1447" s="126"/>
    </row>
    <row r="1448" spans="1:39" s="172" customFormat="1">
      <c r="A1448" s="126"/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  <c r="AF1448" s="126"/>
      <c r="AG1448" s="126"/>
      <c r="AH1448" s="126"/>
      <c r="AI1448" s="126"/>
      <c r="AJ1448" s="126"/>
      <c r="AK1448" s="126"/>
      <c r="AL1448" s="126"/>
      <c r="AM1448" s="126"/>
    </row>
    <row r="1449" spans="1:39" s="172" customFormat="1">
      <c r="A1449" s="126"/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  <c r="AF1449" s="126"/>
      <c r="AG1449" s="126"/>
      <c r="AH1449" s="126"/>
      <c r="AI1449" s="126"/>
      <c r="AJ1449" s="126"/>
      <c r="AK1449" s="126"/>
      <c r="AL1449" s="126"/>
      <c r="AM1449" s="126"/>
    </row>
    <row r="1450" spans="1:39" s="172" customFormat="1">
      <c r="A1450" s="126"/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  <c r="AF1450" s="126"/>
      <c r="AG1450" s="126"/>
      <c r="AH1450" s="126"/>
      <c r="AI1450" s="126"/>
      <c r="AJ1450" s="126"/>
      <c r="AK1450" s="126"/>
      <c r="AL1450" s="126"/>
      <c r="AM1450" s="126"/>
    </row>
    <row r="1451" spans="1:39" s="172" customFormat="1">
      <c r="A1451" s="126"/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  <c r="AF1451" s="126"/>
      <c r="AG1451" s="126"/>
      <c r="AH1451" s="126"/>
      <c r="AI1451" s="126"/>
      <c r="AJ1451" s="126"/>
      <c r="AK1451" s="126"/>
      <c r="AL1451" s="126"/>
      <c r="AM1451" s="126"/>
    </row>
    <row r="1452" spans="1:39" s="172" customFormat="1">
      <c r="A1452" s="126"/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  <c r="AF1452" s="126"/>
      <c r="AG1452" s="126"/>
      <c r="AH1452" s="126"/>
      <c r="AI1452" s="126"/>
      <c r="AJ1452" s="126"/>
      <c r="AK1452" s="126"/>
      <c r="AL1452" s="126"/>
      <c r="AM1452" s="126"/>
    </row>
    <row r="1453" spans="1:39" s="172" customFormat="1">
      <c r="A1453" s="126"/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  <c r="AF1453" s="126"/>
      <c r="AG1453" s="126"/>
      <c r="AH1453" s="126"/>
      <c r="AI1453" s="126"/>
      <c r="AJ1453" s="126"/>
      <c r="AK1453" s="126"/>
      <c r="AL1453" s="126"/>
      <c r="AM1453" s="126"/>
    </row>
    <row r="1454" spans="1:39" s="172" customFormat="1">
      <c r="A1454" s="126"/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  <c r="AF1454" s="126"/>
      <c r="AG1454" s="126"/>
      <c r="AH1454" s="126"/>
      <c r="AI1454" s="126"/>
      <c r="AJ1454" s="126"/>
      <c r="AK1454" s="126"/>
      <c r="AL1454" s="126"/>
      <c r="AM1454" s="126"/>
    </row>
    <row r="1455" spans="1:39" s="172" customFormat="1">
      <c r="A1455" s="126"/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  <c r="AF1455" s="126"/>
      <c r="AG1455" s="126"/>
      <c r="AH1455" s="126"/>
      <c r="AI1455" s="126"/>
      <c r="AJ1455" s="126"/>
      <c r="AK1455" s="126"/>
      <c r="AL1455" s="126"/>
      <c r="AM1455" s="126"/>
    </row>
    <row r="1456" spans="1:39" s="172" customFormat="1">
      <c r="A1456" s="126"/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  <c r="AF1456" s="126"/>
      <c r="AG1456" s="126"/>
      <c r="AH1456" s="126"/>
      <c r="AI1456" s="126"/>
      <c r="AJ1456" s="126"/>
      <c r="AK1456" s="126"/>
      <c r="AL1456" s="126"/>
      <c r="AM1456" s="126"/>
    </row>
    <row r="1457" spans="1:39" s="172" customFormat="1">
      <c r="A1457" s="126"/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  <c r="AF1457" s="126"/>
      <c r="AG1457" s="126"/>
      <c r="AH1457" s="126"/>
      <c r="AI1457" s="126"/>
      <c r="AJ1457" s="126"/>
      <c r="AK1457" s="126"/>
      <c r="AL1457" s="126"/>
      <c r="AM1457" s="126"/>
    </row>
    <row r="1458" spans="1:39" s="172" customFormat="1">
      <c r="A1458" s="126"/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  <c r="AF1458" s="126"/>
      <c r="AG1458" s="126"/>
      <c r="AH1458" s="126"/>
      <c r="AI1458" s="126"/>
      <c r="AJ1458" s="126"/>
      <c r="AK1458" s="126"/>
      <c r="AL1458" s="126"/>
      <c r="AM1458" s="126"/>
    </row>
    <row r="1459" spans="1:39" s="172" customFormat="1">
      <c r="A1459" s="126"/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  <c r="AF1459" s="126"/>
      <c r="AG1459" s="126"/>
      <c r="AH1459" s="126"/>
      <c r="AI1459" s="126"/>
      <c r="AJ1459" s="126"/>
      <c r="AK1459" s="126"/>
      <c r="AL1459" s="126"/>
      <c r="AM1459" s="126"/>
    </row>
    <row r="1460" spans="1:39" s="172" customFormat="1">
      <c r="A1460" s="126"/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  <c r="AF1460" s="126"/>
      <c r="AG1460" s="126"/>
      <c r="AH1460" s="126"/>
      <c r="AI1460" s="126"/>
      <c r="AJ1460" s="126"/>
      <c r="AK1460" s="126"/>
      <c r="AL1460" s="126"/>
      <c r="AM1460" s="126"/>
    </row>
    <row r="1461" spans="1:39" s="172" customFormat="1">
      <c r="A1461" s="126"/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  <c r="AF1461" s="126"/>
      <c r="AG1461" s="126"/>
      <c r="AH1461" s="126"/>
      <c r="AI1461" s="126"/>
      <c r="AJ1461" s="126"/>
      <c r="AK1461" s="126"/>
      <c r="AL1461" s="126"/>
      <c r="AM1461" s="126"/>
    </row>
    <row r="1462" spans="1:39" s="172" customFormat="1">
      <c r="A1462" s="126"/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  <c r="AF1462" s="126"/>
      <c r="AG1462" s="126"/>
      <c r="AH1462" s="126"/>
      <c r="AI1462" s="126"/>
      <c r="AJ1462" s="126"/>
      <c r="AK1462" s="126"/>
      <c r="AL1462" s="126"/>
      <c r="AM1462" s="126"/>
    </row>
    <row r="1463" spans="1:39" s="172" customFormat="1">
      <c r="A1463" s="126"/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  <c r="AF1463" s="126"/>
      <c r="AG1463" s="126"/>
      <c r="AH1463" s="126"/>
      <c r="AI1463" s="126"/>
      <c r="AJ1463" s="126"/>
      <c r="AK1463" s="126"/>
      <c r="AL1463" s="126"/>
      <c r="AM1463" s="126"/>
    </row>
    <row r="1464" spans="1:39" s="172" customFormat="1">
      <c r="A1464" s="126"/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  <c r="AF1464" s="126"/>
      <c r="AG1464" s="126"/>
      <c r="AH1464" s="126"/>
      <c r="AI1464" s="126"/>
      <c r="AJ1464" s="126"/>
      <c r="AK1464" s="126"/>
      <c r="AL1464" s="126"/>
      <c r="AM1464" s="126"/>
    </row>
    <row r="1465" spans="1:39" s="172" customFormat="1">
      <c r="A1465" s="126"/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  <c r="AF1465" s="126"/>
      <c r="AG1465" s="126"/>
      <c r="AH1465" s="126"/>
      <c r="AI1465" s="126"/>
      <c r="AJ1465" s="126"/>
      <c r="AK1465" s="126"/>
      <c r="AL1465" s="126"/>
      <c r="AM1465" s="126"/>
    </row>
    <row r="1466" spans="1:39" s="172" customFormat="1">
      <c r="A1466" s="126"/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  <c r="AF1466" s="126"/>
      <c r="AG1466" s="126"/>
      <c r="AH1466" s="126"/>
      <c r="AI1466" s="126"/>
      <c r="AJ1466" s="126"/>
      <c r="AK1466" s="126"/>
      <c r="AL1466" s="126"/>
      <c r="AM1466" s="126"/>
    </row>
    <row r="1467" spans="1:39" s="172" customFormat="1">
      <c r="A1467" s="126"/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  <c r="AF1467" s="126"/>
      <c r="AG1467" s="126"/>
      <c r="AH1467" s="126"/>
      <c r="AI1467" s="126"/>
      <c r="AJ1467" s="126"/>
      <c r="AK1467" s="126"/>
      <c r="AL1467" s="126"/>
      <c r="AM1467" s="126"/>
    </row>
    <row r="1468" spans="1:39" s="172" customFormat="1">
      <c r="A1468" s="126"/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  <c r="AF1468" s="126"/>
      <c r="AG1468" s="126"/>
      <c r="AH1468" s="126"/>
      <c r="AI1468" s="126"/>
      <c r="AJ1468" s="126"/>
      <c r="AK1468" s="126"/>
      <c r="AL1468" s="126"/>
      <c r="AM1468" s="126"/>
    </row>
    <row r="1469" spans="1:39" s="172" customFormat="1">
      <c r="A1469" s="126"/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  <c r="AF1469" s="126"/>
      <c r="AG1469" s="126"/>
      <c r="AH1469" s="126"/>
      <c r="AI1469" s="126"/>
      <c r="AJ1469" s="126"/>
      <c r="AK1469" s="126"/>
      <c r="AL1469" s="126"/>
      <c r="AM1469" s="126"/>
    </row>
    <row r="1470" spans="1:39" s="172" customFormat="1">
      <c r="A1470" s="126"/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  <c r="AF1470" s="126"/>
      <c r="AG1470" s="126"/>
      <c r="AH1470" s="126"/>
      <c r="AI1470" s="126"/>
      <c r="AJ1470" s="126"/>
      <c r="AK1470" s="126"/>
      <c r="AL1470" s="126"/>
      <c r="AM1470" s="126"/>
    </row>
    <row r="1471" spans="1:39" s="172" customFormat="1">
      <c r="A1471" s="126"/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  <c r="AF1471" s="126"/>
      <c r="AG1471" s="126"/>
      <c r="AH1471" s="126"/>
      <c r="AI1471" s="126"/>
      <c r="AJ1471" s="126"/>
      <c r="AK1471" s="126"/>
      <c r="AL1471" s="126"/>
      <c r="AM1471" s="126"/>
    </row>
    <row r="1472" spans="1:39" s="172" customFormat="1">
      <c r="A1472" s="126"/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  <c r="AF1472" s="126"/>
      <c r="AG1472" s="126"/>
      <c r="AH1472" s="126"/>
      <c r="AI1472" s="126"/>
      <c r="AJ1472" s="126"/>
      <c r="AK1472" s="126"/>
      <c r="AL1472" s="126"/>
      <c r="AM1472" s="126"/>
    </row>
    <row r="1473" spans="1:39" s="172" customFormat="1">
      <c r="A1473" s="126"/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  <c r="AF1473" s="126"/>
      <c r="AG1473" s="126"/>
      <c r="AH1473" s="126"/>
      <c r="AI1473" s="126"/>
      <c r="AJ1473" s="126"/>
      <c r="AK1473" s="126"/>
      <c r="AL1473" s="126"/>
      <c r="AM1473" s="126"/>
    </row>
    <row r="1474" spans="1:39" s="172" customFormat="1">
      <c r="A1474" s="126"/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  <c r="AF1474" s="126"/>
      <c r="AG1474" s="126"/>
      <c r="AH1474" s="126"/>
      <c r="AI1474" s="126"/>
      <c r="AJ1474" s="126"/>
      <c r="AK1474" s="126"/>
      <c r="AL1474" s="126"/>
      <c r="AM1474" s="126"/>
    </row>
    <row r="1475" spans="1:39" s="172" customFormat="1">
      <c r="A1475" s="126"/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  <c r="AF1475" s="126"/>
      <c r="AG1475" s="126"/>
      <c r="AH1475" s="126"/>
      <c r="AI1475" s="126"/>
      <c r="AJ1475" s="126"/>
      <c r="AK1475" s="126"/>
      <c r="AL1475" s="126"/>
      <c r="AM1475" s="126"/>
    </row>
    <row r="1476" spans="1:39" s="172" customFormat="1">
      <c r="A1476" s="126"/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  <c r="AF1476" s="126"/>
      <c r="AG1476" s="126"/>
      <c r="AH1476" s="126"/>
      <c r="AI1476" s="126"/>
      <c r="AJ1476" s="126"/>
      <c r="AK1476" s="126"/>
      <c r="AL1476" s="126"/>
      <c r="AM1476" s="126"/>
    </row>
    <row r="1477" spans="1:39" s="172" customFormat="1">
      <c r="A1477" s="126"/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  <c r="AF1477" s="126"/>
      <c r="AG1477" s="126"/>
      <c r="AH1477" s="126"/>
      <c r="AI1477" s="126"/>
      <c r="AJ1477" s="126"/>
      <c r="AK1477" s="126"/>
      <c r="AL1477" s="126"/>
      <c r="AM1477" s="126"/>
    </row>
    <row r="1478" spans="1:39" s="172" customFormat="1">
      <c r="A1478" s="126"/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  <c r="AF1478" s="126"/>
      <c r="AG1478" s="126"/>
      <c r="AH1478" s="126"/>
      <c r="AI1478" s="126"/>
      <c r="AJ1478" s="126"/>
      <c r="AK1478" s="126"/>
      <c r="AL1478" s="126"/>
      <c r="AM1478" s="126"/>
    </row>
    <row r="1479" spans="1:39" s="172" customFormat="1">
      <c r="A1479" s="126"/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  <c r="AF1479" s="126"/>
      <c r="AG1479" s="126"/>
      <c r="AH1479" s="126"/>
      <c r="AI1479" s="126"/>
      <c r="AJ1479" s="126"/>
      <c r="AK1479" s="126"/>
      <c r="AL1479" s="126"/>
      <c r="AM1479" s="126"/>
    </row>
    <row r="1480" spans="1:39" s="172" customFormat="1">
      <c r="A1480" s="126"/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  <c r="AF1480" s="126"/>
      <c r="AG1480" s="126"/>
      <c r="AH1480" s="126"/>
      <c r="AI1480" s="126"/>
      <c r="AJ1480" s="126"/>
      <c r="AK1480" s="126"/>
      <c r="AL1480" s="126"/>
      <c r="AM1480" s="126"/>
    </row>
    <row r="1481" spans="1:39" s="172" customFormat="1">
      <c r="A1481" s="126"/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  <c r="AF1481" s="126"/>
      <c r="AG1481" s="126"/>
      <c r="AH1481" s="126"/>
      <c r="AI1481" s="126"/>
      <c r="AJ1481" s="126"/>
      <c r="AK1481" s="126"/>
      <c r="AL1481" s="126"/>
      <c r="AM1481" s="126"/>
    </row>
    <row r="1482" spans="1:39" s="172" customFormat="1">
      <c r="A1482" s="126"/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  <c r="AF1482" s="126"/>
      <c r="AG1482" s="126"/>
      <c r="AH1482" s="126"/>
      <c r="AI1482" s="126"/>
      <c r="AJ1482" s="126"/>
      <c r="AK1482" s="126"/>
      <c r="AL1482" s="126"/>
      <c r="AM1482" s="126"/>
    </row>
    <row r="1483" spans="1:39" s="172" customFormat="1">
      <c r="A1483" s="126"/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  <c r="AF1483" s="126"/>
      <c r="AG1483" s="126"/>
      <c r="AH1483" s="126"/>
      <c r="AI1483" s="126"/>
      <c r="AJ1483" s="126"/>
      <c r="AK1483" s="126"/>
      <c r="AL1483" s="126"/>
      <c r="AM1483" s="126"/>
    </row>
    <row r="1484" spans="1:39" s="172" customFormat="1">
      <c r="A1484" s="126"/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  <c r="AF1484" s="126"/>
      <c r="AG1484" s="126"/>
      <c r="AH1484" s="126"/>
      <c r="AI1484" s="126"/>
      <c r="AJ1484" s="126"/>
      <c r="AK1484" s="126"/>
      <c r="AL1484" s="126"/>
      <c r="AM1484" s="126"/>
    </row>
    <row r="1485" spans="1:39" s="172" customFormat="1">
      <c r="A1485" s="126"/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  <c r="AF1485" s="126"/>
      <c r="AG1485" s="126"/>
      <c r="AH1485" s="126"/>
      <c r="AI1485" s="126"/>
      <c r="AJ1485" s="126"/>
      <c r="AK1485" s="126"/>
      <c r="AL1485" s="126"/>
      <c r="AM1485" s="126"/>
    </row>
    <row r="1486" spans="1:39" s="172" customFormat="1">
      <c r="A1486" s="126"/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  <c r="AF1486" s="126"/>
      <c r="AG1486" s="126"/>
      <c r="AH1486" s="126"/>
      <c r="AI1486" s="126"/>
      <c r="AJ1486" s="126"/>
      <c r="AK1486" s="126"/>
      <c r="AL1486" s="126"/>
      <c r="AM1486" s="126"/>
    </row>
    <row r="1487" spans="1:39" s="172" customFormat="1">
      <c r="A1487" s="126"/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  <c r="AF1487" s="126"/>
      <c r="AG1487" s="126"/>
      <c r="AH1487" s="126"/>
      <c r="AI1487" s="126"/>
      <c r="AJ1487" s="126"/>
      <c r="AK1487" s="126"/>
      <c r="AL1487" s="126"/>
      <c r="AM1487" s="126"/>
    </row>
    <row r="1488" spans="1:39" s="172" customFormat="1">
      <c r="A1488" s="126"/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  <c r="AF1488" s="126"/>
      <c r="AG1488" s="126"/>
      <c r="AH1488" s="126"/>
      <c r="AI1488" s="126"/>
      <c r="AJ1488" s="126"/>
      <c r="AK1488" s="126"/>
      <c r="AL1488" s="126"/>
      <c r="AM1488" s="126"/>
    </row>
    <row r="1489" spans="1:39" s="172" customFormat="1">
      <c r="A1489" s="126"/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  <c r="AF1489" s="126"/>
      <c r="AG1489" s="126"/>
      <c r="AH1489" s="126"/>
      <c r="AI1489" s="126"/>
      <c r="AJ1489" s="126"/>
      <c r="AK1489" s="126"/>
      <c r="AL1489" s="126"/>
      <c r="AM1489" s="126"/>
    </row>
    <row r="1490" spans="1:39" s="172" customFormat="1">
      <c r="A1490" s="126"/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  <c r="AF1490" s="126"/>
      <c r="AG1490" s="126"/>
      <c r="AH1490" s="126"/>
      <c r="AI1490" s="126"/>
      <c r="AJ1490" s="126"/>
      <c r="AK1490" s="126"/>
      <c r="AL1490" s="126"/>
      <c r="AM1490" s="126"/>
    </row>
    <row r="1491" spans="1:39" s="172" customFormat="1">
      <c r="A1491" s="126"/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  <c r="AF1491" s="126"/>
      <c r="AG1491" s="126"/>
      <c r="AH1491" s="126"/>
      <c r="AI1491" s="126"/>
      <c r="AJ1491" s="126"/>
      <c r="AK1491" s="126"/>
      <c r="AL1491" s="126"/>
      <c r="AM1491" s="126"/>
    </row>
    <row r="1492" spans="1:39" s="172" customFormat="1">
      <c r="A1492" s="126"/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  <c r="AF1492" s="126"/>
      <c r="AG1492" s="126"/>
      <c r="AH1492" s="126"/>
      <c r="AI1492" s="126"/>
      <c r="AJ1492" s="126"/>
      <c r="AK1492" s="126"/>
      <c r="AL1492" s="126"/>
      <c r="AM1492" s="126"/>
    </row>
    <row r="1493" spans="1:39" s="172" customFormat="1">
      <c r="A1493" s="126"/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  <c r="AF1493" s="126"/>
      <c r="AG1493" s="126"/>
      <c r="AH1493" s="126"/>
      <c r="AI1493" s="126"/>
      <c r="AJ1493" s="126"/>
      <c r="AK1493" s="126"/>
      <c r="AL1493" s="126"/>
      <c r="AM1493" s="126"/>
    </row>
    <row r="1494" spans="1:39" s="172" customFormat="1">
      <c r="A1494" s="126"/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  <c r="AF1494" s="126"/>
      <c r="AG1494" s="126"/>
      <c r="AH1494" s="126"/>
      <c r="AI1494" s="126"/>
      <c r="AJ1494" s="126"/>
      <c r="AK1494" s="126"/>
      <c r="AL1494" s="126"/>
      <c r="AM1494" s="126"/>
    </row>
    <row r="1495" spans="1:39" s="172" customFormat="1">
      <c r="A1495" s="126"/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  <c r="AF1495" s="126"/>
      <c r="AG1495" s="126"/>
      <c r="AH1495" s="126"/>
      <c r="AI1495" s="126"/>
      <c r="AJ1495" s="126"/>
      <c r="AK1495" s="126"/>
      <c r="AL1495" s="126"/>
      <c r="AM1495" s="126"/>
    </row>
    <row r="1496" spans="1:39" s="172" customFormat="1">
      <c r="A1496" s="126"/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  <c r="AF1496" s="126"/>
      <c r="AG1496" s="126"/>
      <c r="AH1496" s="126"/>
      <c r="AI1496" s="126"/>
      <c r="AJ1496" s="126"/>
      <c r="AK1496" s="126"/>
      <c r="AL1496" s="126"/>
      <c r="AM1496" s="126"/>
    </row>
    <row r="1497" spans="1:39" s="172" customFormat="1">
      <c r="A1497" s="126"/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  <c r="AF1497" s="126"/>
      <c r="AG1497" s="126"/>
      <c r="AH1497" s="126"/>
      <c r="AI1497" s="126"/>
      <c r="AJ1497" s="126"/>
      <c r="AK1497" s="126"/>
      <c r="AL1497" s="126"/>
      <c r="AM1497" s="126"/>
    </row>
    <row r="1498" spans="1:39" s="172" customFormat="1">
      <c r="A1498" s="126"/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  <c r="AF1498" s="126"/>
      <c r="AG1498" s="126"/>
      <c r="AH1498" s="126"/>
      <c r="AI1498" s="126"/>
      <c r="AJ1498" s="126"/>
      <c r="AK1498" s="126"/>
      <c r="AL1498" s="126"/>
      <c r="AM1498" s="126"/>
    </row>
    <row r="1499" spans="1:39" s="172" customFormat="1">
      <c r="A1499" s="126"/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  <c r="AF1499" s="126"/>
      <c r="AG1499" s="126"/>
      <c r="AH1499" s="126"/>
      <c r="AI1499" s="126"/>
      <c r="AJ1499" s="126"/>
      <c r="AK1499" s="126"/>
      <c r="AL1499" s="126"/>
      <c r="AM1499" s="126"/>
    </row>
    <row r="1500" spans="1:39" s="172" customFormat="1">
      <c r="A1500" s="126"/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  <c r="AF1500" s="126"/>
      <c r="AG1500" s="126"/>
      <c r="AH1500" s="126"/>
      <c r="AI1500" s="126"/>
      <c r="AJ1500" s="126"/>
      <c r="AK1500" s="126"/>
      <c r="AL1500" s="126"/>
      <c r="AM1500" s="126"/>
    </row>
    <row r="1501" spans="1:39" s="172" customFormat="1">
      <c r="A1501" s="126"/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  <c r="AF1501" s="126"/>
      <c r="AG1501" s="126"/>
      <c r="AH1501" s="126"/>
      <c r="AI1501" s="126"/>
      <c r="AJ1501" s="126"/>
      <c r="AK1501" s="126"/>
      <c r="AL1501" s="126"/>
      <c r="AM1501" s="126"/>
    </row>
    <row r="1502" spans="1:39" s="172" customFormat="1">
      <c r="A1502" s="126"/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  <c r="AF1502" s="126"/>
      <c r="AG1502" s="126"/>
      <c r="AH1502" s="126"/>
      <c r="AI1502" s="126"/>
      <c r="AJ1502" s="126"/>
      <c r="AK1502" s="126"/>
      <c r="AL1502" s="126"/>
      <c r="AM1502" s="126"/>
    </row>
    <row r="1503" spans="1:39" s="172" customFormat="1">
      <c r="A1503" s="126"/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  <c r="AF1503" s="126"/>
      <c r="AG1503" s="126"/>
      <c r="AH1503" s="126"/>
      <c r="AI1503" s="126"/>
      <c r="AJ1503" s="126"/>
      <c r="AK1503" s="126"/>
      <c r="AL1503" s="126"/>
      <c r="AM1503" s="126"/>
    </row>
    <row r="1504" spans="1:39" s="172" customFormat="1">
      <c r="A1504" s="126"/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  <c r="AF1504" s="126"/>
      <c r="AG1504" s="126"/>
      <c r="AH1504" s="126"/>
      <c r="AI1504" s="126"/>
      <c r="AJ1504" s="126"/>
      <c r="AK1504" s="126"/>
      <c r="AL1504" s="126"/>
      <c r="AM1504" s="126"/>
    </row>
    <row r="1505" spans="1:39" s="172" customFormat="1">
      <c r="A1505" s="126"/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  <c r="AF1505" s="126"/>
      <c r="AG1505" s="126"/>
      <c r="AH1505" s="126"/>
      <c r="AI1505" s="126"/>
      <c r="AJ1505" s="126"/>
      <c r="AK1505" s="126"/>
      <c r="AL1505" s="126"/>
      <c r="AM1505" s="126"/>
    </row>
    <row r="1506" spans="1:39" s="172" customFormat="1">
      <c r="A1506" s="126"/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  <c r="AF1506" s="126"/>
      <c r="AG1506" s="126"/>
      <c r="AH1506" s="126"/>
      <c r="AI1506" s="126"/>
      <c r="AJ1506" s="126"/>
      <c r="AK1506" s="126"/>
      <c r="AL1506" s="126"/>
      <c r="AM1506" s="126"/>
    </row>
    <row r="1507" spans="1:39" s="172" customFormat="1">
      <c r="A1507" s="126"/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  <c r="AF1507" s="126"/>
      <c r="AG1507" s="126"/>
      <c r="AH1507" s="126"/>
      <c r="AI1507" s="126"/>
      <c r="AJ1507" s="126"/>
      <c r="AK1507" s="126"/>
      <c r="AL1507" s="126"/>
      <c r="AM1507" s="126"/>
    </row>
    <row r="1508" spans="1:39" s="172" customFormat="1">
      <c r="A1508" s="126"/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  <c r="AF1508" s="126"/>
      <c r="AG1508" s="126"/>
      <c r="AH1508" s="126"/>
      <c r="AI1508" s="126"/>
      <c r="AJ1508" s="126"/>
      <c r="AK1508" s="126"/>
      <c r="AL1508" s="126"/>
      <c r="AM1508" s="126"/>
    </row>
    <row r="1509" spans="1:39" s="172" customFormat="1">
      <c r="A1509" s="126"/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  <c r="AF1509" s="126"/>
      <c r="AG1509" s="126"/>
      <c r="AH1509" s="126"/>
      <c r="AI1509" s="126"/>
      <c r="AJ1509" s="126"/>
      <c r="AK1509" s="126"/>
      <c r="AL1509" s="126"/>
      <c r="AM1509" s="126"/>
    </row>
    <row r="1510" spans="1:39" s="172" customFormat="1">
      <c r="A1510" s="126"/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  <c r="AF1510" s="126"/>
      <c r="AG1510" s="126"/>
      <c r="AH1510" s="126"/>
      <c r="AI1510" s="126"/>
      <c r="AJ1510" s="126"/>
      <c r="AK1510" s="126"/>
      <c r="AL1510" s="126"/>
      <c r="AM1510" s="126"/>
    </row>
    <row r="1511" spans="1:39" s="172" customFormat="1">
      <c r="A1511" s="126"/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  <c r="AF1511" s="126"/>
      <c r="AG1511" s="126"/>
      <c r="AH1511" s="126"/>
      <c r="AI1511" s="126"/>
      <c r="AJ1511" s="126"/>
      <c r="AK1511" s="126"/>
      <c r="AL1511" s="126"/>
      <c r="AM1511" s="126"/>
    </row>
    <row r="1512" spans="1:39" s="172" customFormat="1">
      <c r="A1512" s="126"/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  <c r="AF1512" s="126"/>
      <c r="AG1512" s="126"/>
      <c r="AH1512" s="126"/>
      <c r="AI1512" s="126"/>
      <c r="AJ1512" s="126"/>
      <c r="AK1512" s="126"/>
      <c r="AL1512" s="126"/>
      <c r="AM1512" s="126"/>
    </row>
    <row r="1513" spans="1:39" s="172" customFormat="1">
      <c r="A1513" s="126"/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  <c r="AF1513" s="126"/>
      <c r="AG1513" s="126"/>
      <c r="AH1513" s="126"/>
      <c r="AI1513" s="126"/>
      <c r="AJ1513" s="126"/>
      <c r="AK1513" s="126"/>
      <c r="AL1513" s="126"/>
      <c r="AM1513" s="126"/>
    </row>
    <row r="1514" spans="1:39" s="172" customFormat="1">
      <c r="A1514" s="126"/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  <c r="AF1514" s="126"/>
      <c r="AG1514" s="126"/>
      <c r="AH1514" s="126"/>
      <c r="AI1514" s="126"/>
      <c r="AJ1514" s="126"/>
      <c r="AK1514" s="126"/>
      <c r="AL1514" s="126"/>
      <c r="AM1514" s="126"/>
    </row>
    <row r="1515" spans="1:39" s="172" customFormat="1">
      <c r="A1515" s="126"/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  <c r="AF1515" s="126"/>
      <c r="AG1515" s="126"/>
      <c r="AH1515" s="126"/>
      <c r="AI1515" s="126"/>
      <c r="AJ1515" s="126"/>
      <c r="AK1515" s="126"/>
      <c r="AL1515" s="126"/>
      <c r="AM1515" s="126"/>
    </row>
    <row r="1516" spans="1:39" s="172" customFormat="1">
      <c r="A1516" s="126"/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  <c r="AF1516" s="126"/>
      <c r="AG1516" s="126"/>
      <c r="AH1516" s="126"/>
      <c r="AI1516" s="126"/>
      <c r="AJ1516" s="126"/>
      <c r="AK1516" s="126"/>
      <c r="AL1516" s="126"/>
      <c r="AM1516" s="126"/>
    </row>
    <row r="1517" spans="1:39" s="172" customFormat="1">
      <c r="A1517" s="126"/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  <c r="AF1517" s="126"/>
      <c r="AG1517" s="126"/>
      <c r="AH1517" s="126"/>
      <c r="AI1517" s="126"/>
      <c r="AJ1517" s="126"/>
      <c r="AK1517" s="126"/>
      <c r="AL1517" s="126"/>
      <c r="AM1517" s="126"/>
    </row>
    <row r="1518" spans="1:39" s="172" customFormat="1">
      <c r="A1518" s="126"/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  <c r="AF1518" s="126"/>
      <c r="AG1518" s="126"/>
      <c r="AH1518" s="126"/>
      <c r="AI1518" s="126"/>
      <c r="AJ1518" s="126"/>
      <c r="AK1518" s="126"/>
      <c r="AL1518" s="126"/>
      <c r="AM1518" s="126"/>
    </row>
    <row r="1519" spans="1:39" s="172" customFormat="1">
      <c r="A1519" s="126"/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  <c r="AF1519" s="126"/>
      <c r="AG1519" s="126"/>
      <c r="AH1519" s="126"/>
      <c r="AI1519" s="126"/>
      <c r="AJ1519" s="126"/>
      <c r="AK1519" s="126"/>
      <c r="AL1519" s="126"/>
      <c r="AM1519" s="126"/>
    </row>
    <row r="1520" spans="1:39" s="172" customFormat="1">
      <c r="A1520" s="126"/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  <c r="AF1520" s="126"/>
      <c r="AG1520" s="126"/>
      <c r="AH1520" s="126"/>
      <c r="AI1520" s="126"/>
      <c r="AJ1520" s="126"/>
      <c r="AK1520" s="126"/>
      <c r="AL1520" s="126"/>
      <c r="AM1520" s="126"/>
    </row>
    <row r="1521" spans="1:39" s="172" customFormat="1">
      <c r="A1521" s="126"/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  <c r="AF1521" s="126"/>
      <c r="AG1521" s="126"/>
      <c r="AH1521" s="126"/>
      <c r="AI1521" s="126"/>
      <c r="AJ1521" s="126"/>
      <c r="AK1521" s="126"/>
      <c r="AL1521" s="126"/>
      <c r="AM1521" s="126"/>
    </row>
    <row r="1522" spans="1:39" s="172" customFormat="1">
      <c r="A1522" s="126"/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  <c r="AF1522" s="126"/>
      <c r="AG1522" s="126"/>
      <c r="AH1522" s="126"/>
      <c r="AI1522" s="126"/>
      <c r="AJ1522" s="126"/>
      <c r="AK1522" s="126"/>
      <c r="AL1522" s="126"/>
      <c r="AM1522" s="126"/>
    </row>
    <row r="1523" spans="1:39" s="172" customFormat="1">
      <c r="A1523" s="126"/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  <c r="AF1523" s="126"/>
      <c r="AG1523" s="126"/>
      <c r="AH1523" s="126"/>
      <c r="AI1523" s="126"/>
      <c r="AJ1523" s="126"/>
      <c r="AK1523" s="126"/>
      <c r="AL1523" s="126"/>
      <c r="AM1523" s="126"/>
    </row>
    <row r="1524" spans="1:39" s="172" customFormat="1">
      <c r="A1524" s="126"/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  <c r="AF1524" s="126"/>
      <c r="AG1524" s="126"/>
      <c r="AH1524" s="126"/>
      <c r="AI1524" s="126"/>
      <c r="AJ1524" s="126"/>
      <c r="AK1524" s="126"/>
      <c r="AL1524" s="126"/>
      <c r="AM1524" s="126"/>
    </row>
    <row r="1525" spans="1:39" s="172" customFormat="1">
      <c r="A1525" s="126"/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  <c r="AF1525" s="126"/>
      <c r="AG1525" s="126"/>
      <c r="AH1525" s="126"/>
      <c r="AI1525" s="126"/>
      <c r="AJ1525" s="126"/>
      <c r="AK1525" s="126"/>
      <c r="AL1525" s="126"/>
      <c r="AM1525" s="126"/>
    </row>
    <row r="1526" spans="1:39" s="172" customFormat="1">
      <c r="A1526" s="126"/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  <c r="AF1526" s="126"/>
      <c r="AG1526" s="126"/>
      <c r="AH1526" s="126"/>
      <c r="AI1526" s="126"/>
      <c r="AJ1526" s="126"/>
      <c r="AK1526" s="126"/>
      <c r="AL1526" s="126"/>
      <c r="AM1526" s="126"/>
    </row>
    <row r="1527" spans="1:39" s="172" customFormat="1">
      <c r="A1527" s="126"/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  <c r="AF1527" s="126"/>
      <c r="AG1527" s="126"/>
      <c r="AH1527" s="126"/>
      <c r="AI1527" s="126"/>
      <c r="AJ1527" s="126"/>
      <c r="AK1527" s="126"/>
      <c r="AL1527" s="126"/>
      <c r="AM1527" s="126"/>
    </row>
    <row r="1528" spans="1:39" s="172" customFormat="1">
      <c r="A1528" s="126"/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  <c r="AF1528" s="126"/>
      <c r="AG1528" s="126"/>
      <c r="AH1528" s="126"/>
      <c r="AI1528" s="126"/>
      <c r="AJ1528" s="126"/>
      <c r="AK1528" s="126"/>
      <c r="AL1528" s="126"/>
      <c r="AM1528" s="126"/>
    </row>
    <row r="1529" spans="1:39" s="172" customFormat="1">
      <c r="A1529" s="126"/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  <c r="AF1529" s="126"/>
      <c r="AG1529" s="126"/>
      <c r="AH1529" s="126"/>
      <c r="AI1529" s="126"/>
      <c r="AJ1529" s="126"/>
      <c r="AK1529" s="126"/>
      <c r="AL1529" s="126"/>
      <c r="AM1529" s="126"/>
    </row>
    <row r="1530" spans="1:39" s="172" customFormat="1">
      <c r="A1530" s="126"/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  <c r="AF1530" s="126"/>
      <c r="AG1530" s="126"/>
      <c r="AH1530" s="126"/>
      <c r="AI1530" s="126"/>
      <c r="AJ1530" s="126"/>
      <c r="AK1530" s="126"/>
      <c r="AL1530" s="126"/>
      <c r="AM1530" s="126"/>
    </row>
    <row r="1531" spans="1:39" s="172" customFormat="1">
      <c r="A1531" s="126"/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  <c r="AF1531" s="126"/>
      <c r="AG1531" s="126"/>
      <c r="AH1531" s="126"/>
      <c r="AI1531" s="126"/>
      <c r="AJ1531" s="126"/>
      <c r="AK1531" s="126"/>
      <c r="AL1531" s="126"/>
      <c r="AM1531" s="126"/>
    </row>
    <row r="1532" spans="1:39" s="172" customFormat="1">
      <c r="A1532" s="126"/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  <c r="AF1532" s="126"/>
      <c r="AG1532" s="126"/>
      <c r="AH1532" s="126"/>
      <c r="AI1532" s="126"/>
      <c r="AJ1532" s="126"/>
      <c r="AK1532" s="126"/>
      <c r="AL1532" s="126"/>
      <c r="AM1532" s="126"/>
    </row>
    <row r="1533" spans="1:39" s="172" customFormat="1">
      <c r="A1533" s="126"/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  <c r="AF1533" s="126"/>
      <c r="AG1533" s="126"/>
      <c r="AH1533" s="126"/>
      <c r="AI1533" s="126"/>
      <c r="AJ1533" s="126"/>
      <c r="AK1533" s="126"/>
      <c r="AL1533" s="126"/>
      <c r="AM1533" s="126"/>
    </row>
    <row r="1534" spans="1:39" s="172" customFormat="1">
      <c r="A1534" s="126"/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  <c r="AF1534" s="126"/>
      <c r="AG1534" s="126"/>
      <c r="AH1534" s="126"/>
      <c r="AI1534" s="126"/>
      <c r="AJ1534" s="126"/>
      <c r="AK1534" s="126"/>
      <c r="AL1534" s="126"/>
      <c r="AM1534" s="126"/>
    </row>
    <row r="1535" spans="1:39" s="172" customFormat="1">
      <c r="A1535" s="126"/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  <c r="AF1535" s="126"/>
      <c r="AG1535" s="126"/>
      <c r="AH1535" s="126"/>
      <c r="AI1535" s="126"/>
      <c r="AJ1535" s="126"/>
      <c r="AK1535" s="126"/>
      <c r="AL1535" s="126"/>
      <c r="AM1535" s="126"/>
    </row>
    <row r="1536" spans="1:39" s="172" customFormat="1">
      <c r="A1536" s="126"/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  <c r="AF1536" s="126"/>
      <c r="AG1536" s="126"/>
      <c r="AH1536" s="126"/>
      <c r="AI1536" s="126"/>
      <c r="AJ1536" s="126"/>
      <c r="AK1536" s="126"/>
      <c r="AL1536" s="126"/>
      <c r="AM1536" s="126"/>
    </row>
    <row r="1537" spans="1:39" s="172" customFormat="1">
      <c r="A1537" s="126"/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  <c r="AF1537" s="126"/>
      <c r="AG1537" s="126"/>
      <c r="AH1537" s="126"/>
      <c r="AI1537" s="126"/>
      <c r="AJ1537" s="126"/>
      <c r="AK1537" s="126"/>
      <c r="AL1537" s="126"/>
      <c r="AM1537" s="126"/>
    </row>
    <row r="1538" spans="1:39" s="172" customFormat="1">
      <c r="A1538" s="126"/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  <c r="AF1538" s="126"/>
      <c r="AG1538" s="126"/>
      <c r="AH1538" s="126"/>
      <c r="AI1538" s="126"/>
      <c r="AJ1538" s="126"/>
      <c r="AK1538" s="126"/>
      <c r="AL1538" s="126"/>
      <c r="AM1538" s="126"/>
    </row>
    <row r="1539" spans="1:39" s="172" customFormat="1">
      <c r="A1539" s="126"/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  <c r="AF1539" s="126"/>
      <c r="AG1539" s="126"/>
      <c r="AH1539" s="126"/>
      <c r="AI1539" s="126"/>
      <c r="AJ1539" s="126"/>
      <c r="AK1539" s="126"/>
      <c r="AL1539" s="126"/>
      <c r="AM1539" s="126"/>
    </row>
    <row r="1540" spans="1:39" s="172" customFormat="1">
      <c r="A1540" s="126"/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  <c r="AF1540" s="126"/>
      <c r="AG1540" s="126"/>
      <c r="AH1540" s="126"/>
      <c r="AI1540" s="126"/>
      <c r="AJ1540" s="126"/>
      <c r="AK1540" s="126"/>
      <c r="AL1540" s="126"/>
      <c r="AM1540" s="126"/>
    </row>
    <row r="1541" spans="1:39" s="172" customFormat="1">
      <c r="A1541" s="126"/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  <c r="AF1541" s="126"/>
      <c r="AG1541" s="126"/>
      <c r="AH1541" s="126"/>
      <c r="AI1541" s="126"/>
      <c r="AJ1541" s="126"/>
      <c r="AK1541" s="126"/>
      <c r="AL1541" s="126"/>
      <c r="AM1541" s="126"/>
    </row>
    <row r="1542" spans="1:39" s="172" customFormat="1">
      <c r="A1542" s="126"/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  <c r="AF1542" s="126"/>
      <c r="AG1542" s="126"/>
      <c r="AH1542" s="126"/>
      <c r="AI1542" s="126"/>
      <c r="AJ1542" s="126"/>
      <c r="AK1542" s="126"/>
      <c r="AL1542" s="126"/>
      <c r="AM1542" s="126"/>
    </row>
    <row r="1543" spans="1:39" s="172" customFormat="1">
      <c r="A1543" s="126"/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  <c r="AF1543" s="126"/>
      <c r="AG1543" s="126"/>
      <c r="AH1543" s="126"/>
      <c r="AI1543" s="126"/>
      <c r="AJ1543" s="126"/>
      <c r="AK1543" s="126"/>
      <c r="AL1543" s="126"/>
      <c r="AM1543" s="126"/>
    </row>
    <row r="1544" spans="1:39" s="172" customFormat="1">
      <c r="A1544" s="126"/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  <c r="AF1544" s="126"/>
      <c r="AG1544" s="126"/>
      <c r="AH1544" s="126"/>
      <c r="AI1544" s="126"/>
      <c r="AJ1544" s="126"/>
      <c r="AK1544" s="126"/>
      <c r="AL1544" s="126"/>
      <c r="AM1544" s="126"/>
    </row>
    <row r="1545" spans="1:39" s="172" customFormat="1">
      <c r="A1545" s="126"/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  <c r="AF1545" s="126"/>
      <c r="AG1545" s="126"/>
      <c r="AH1545" s="126"/>
      <c r="AI1545" s="126"/>
      <c r="AJ1545" s="126"/>
      <c r="AK1545" s="126"/>
      <c r="AL1545" s="126"/>
      <c r="AM1545" s="126"/>
    </row>
    <row r="1546" spans="1:39" s="172" customFormat="1">
      <c r="A1546" s="126"/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  <c r="AF1546" s="126"/>
      <c r="AG1546" s="126"/>
      <c r="AH1546" s="126"/>
      <c r="AI1546" s="126"/>
      <c r="AJ1546" s="126"/>
      <c r="AK1546" s="126"/>
      <c r="AL1546" s="126"/>
      <c r="AM1546" s="126"/>
    </row>
    <row r="1547" spans="1:39" s="172" customFormat="1">
      <c r="A1547" s="126"/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  <c r="AF1547" s="126"/>
      <c r="AG1547" s="126"/>
      <c r="AH1547" s="126"/>
      <c r="AI1547" s="126"/>
      <c r="AJ1547" s="126"/>
      <c r="AK1547" s="126"/>
      <c r="AL1547" s="126"/>
      <c r="AM1547" s="126"/>
    </row>
    <row r="1548" spans="1:39" s="172" customFormat="1">
      <c r="A1548" s="126"/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  <c r="AF1548" s="126"/>
      <c r="AG1548" s="126"/>
      <c r="AH1548" s="126"/>
      <c r="AI1548" s="126"/>
      <c r="AJ1548" s="126"/>
      <c r="AK1548" s="126"/>
      <c r="AL1548" s="126"/>
      <c r="AM1548" s="126"/>
    </row>
    <row r="1549" spans="1:39" s="172" customFormat="1">
      <c r="A1549" s="126"/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  <c r="AF1549" s="126"/>
      <c r="AG1549" s="126"/>
      <c r="AH1549" s="126"/>
      <c r="AI1549" s="126"/>
      <c r="AJ1549" s="126"/>
      <c r="AK1549" s="126"/>
      <c r="AL1549" s="126"/>
      <c r="AM1549" s="126"/>
    </row>
    <row r="1550" spans="1:39" s="172" customFormat="1">
      <c r="A1550" s="126"/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  <c r="AF1550" s="126"/>
      <c r="AG1550" s="126"/>
      <c r="AH1550" s="126"/>
      <c r="AI1550" s="126"/>
      <c r="AJ1550" s="126"/>
      <c r="AK1550" s="126"/>
      <c r="AL1550" s="126"/>
      <c r="AM1550" s="126"/>
    </row>
    <row r="1551" spans="1:39" s="172" customFormat="1">
      <c r="A1551" s="126"/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  <c r="AF1551" s="126"/>
      <c r="AG1551" s="126"/>
      <c r="AH1551" s="126"/>
      <c r="AI1551" s="126"/>
      <c r="AJ1551" s="126"/>
      <c r="AK1551" s="126"/>
      <c r="AL1551" s="126"/>
      <c r="AM1551" s="126"/>
    </row>
    <row r="1552" spans="1:39" s="172" customFormat="1">
      <c r="A1552" s="126"/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  <c r="AF1552" s="126"/>
      <c r="AG1552" s="126"/>
      <c r="AH1552" s="126"/>
      <c r="AI1552" s="126"/>
      <c r="AJ1552" s="126"/>
      <c r="AK1552" s="126"/>
      <c r="AL1552" s="126"/>
      <c r="AM1552" s="126"/>
    </row>
    <row r="1553" spans="1:39" s="172" customFormat="1">
      <c r="A1553" s="126"/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  <c r="AF1553" s="126"/>
      <c r="AG1553" s="126"/>
      <c r="AH1553" s="126"/>
      <c r="AI1553" s="126"/>
      <c r="AJ1553" s="126"/>
      <c r="AK1553" s="126"/>
      <c r="AL1553" s="126"/>
      <c r="AM1553" s="126"/>
    </row>
    <row r="1554" spans="1:39" s="172" customFormat="1">
      <c r="A1554" s="126"/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  <c r="AF1554" s="126"/>
      <c r="AG1554" s="126"/>
      <c r="AH1554" s="126"/>
      <c r="AI1554" s="126"/>
      <c r="AJ1554" s="126"/>
      <c r="AK1554" s="126"/>
      <c r="AL1554" s="126"/>
      <c r="AM1554" s="126"/>
    </row>
    <row r="1555" spans="1:39" s="172" customFormat="1">
      <c r="A1555" s="126"/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  <c r="AF1555" s="126"/>
      <c r="AG1555" s="126"/>
      <c r="AH1555" s="126"/>
      <c r="AI1555" s="126"/>
      <c r="AJ1555" s="126"/>
      <c r="AK1555" s="126"/>
      <c r="AL1555" s="126"/>
      <c r="AM1555" s="126"/>
    </row>
    <row r="1556" spans="1:39" s="172" customFormat="1">
      <c r="A1556" s="126"/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  <c r="AF1556" s="126"/>
      <c r="AG1556" s="126"/>
      <c r="AH1556" s="126"/>
      <c r="AI1556" s="126"/>
      <c r="AJ1556" s="126"/>
      <c r="AK1556" s="126"/>
      <c r="AL1556" s="126"/>
      <c r="AM1556" s="126"/>
    </row>
    <row r="1557" spans="1:39" s="172" customFormat="1">
      <c r="A1557" s="126"/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  <c r="AF1557" s="126"/>
      <c r="AG1557" s="126"/>
      <c r="AH1557" s="126"/>
      <c r="AI1557" s="126"/>
      <c r="AJ1557" s="126"/>
      <c r="AK1557" s="126"/>
      <c r="AL1557" s="126"/>
      <c r="AM1557" s="126"/>
    </row>
    <row r="1558" spans="1:39" s="172" customFormat="1">
      <c r="A1558" s="126"/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  <c r="AF1558" s="126"/>
      <c r="AG1558" s="126"/>
      <c r="AH1558" s="126"/>
      <c r="AI1558" s="126"/>
      <c r="AJ1558" s="126"/>
      <c r="AK1558" s="126"/>
      <c r="AL1558" s="126"/>
      <c r="AM1558" s="126"/>
    </row>
    <row r="1559" spans="1:39" s="172" customFormat="1">
      <c r="A1559" s="126"/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  <c r="AF1559" s="126"/>
      <c r="AG1559" s="126"/>
      <c r="AH1559" s="126"/>
      <c r="AI1559" s="126"/>
      <c r="AJ1559" s="126"/>
      <c r="AK1559" s="126"/>
      <c r="AL1559" s="126"/>
      <c r="AM1559" s="126"/>
    </row>
    <row r="1560" spans="1:39" s="172" customFormat="1">
      <c r="A1560" s="126"/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  <c r="AF1560" s="126"/>
      <c r="AG1560" s="126"/>
      <c r="AH1560" s="126"/>
      <c r="AI1560" s="126"/>
      <c r="AJ1560" s="126"/>
      <c r="AK1560" s="126"/>
      <c r="AL1560" s="126"/>
      <c r="AM1560" s="126"/>
    </row>
    <row r="1561" spans="1:39" s="172" customFormat="1">
      <c r="A1561" s="126"/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  <c r="AF1561" s="126"/>
      <c r="AG1561" s="126"/>
      <c r="AH1561" s="126"/>
      <c r="AI1561" s="126"/>
      <c r="AJ1561" s="126"/>
      <c r="AK1561" s="126"/>
      <c r="AL1561" s="126"/>
      <c r="AM1561" s="126"/>
    </row>
    <row r="1562" spans="1:39" s="172" customFormat="1">
      <c r="A1562" s="126"/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  <c r="AF1562" s="126"/>
      <c r="AG1562" s="126"/>
      <c r="AH1562" s="126"/>
      <c r="AI1562" s="126"/>
      <c r="AJ1562" s="126"/>
      <c r="AK1562" s="126"/>
      <c r="AL1562" s="126"/>
      <c r="AM1562" s="126"/>
    </row>
    <row r="1563" spans="1:39" s="172" customFormat="1">
      <c r="A1563" s="126"/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  <c r="AF1563" s="126"/>
      <c r="AG1563" s="126"/>
      <c r="AH1563" s="126"/>
      <c r="AI1563" s="126"/>
      <c r="AJ1563" s="126"/>
      <c r="AK1563" s="126"/>
      <c r="AL1563" s="126"/>
      <c r="AM1563" s="126"/>
    </row>
    <row r="1564" spans="1:39" s="172" customFormat="1">
      <c r="A1564" s="126"/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  <c r="AF1564" s="126"/>
      <c r="AG1564" s="126"/>
      <c r="AH1564" s="126"/>
      <c r="AI1564" s="126"/>
      <c r="AJ1564" s="126"/>
      <c r="AK1564" s="126"/>
      <c r="AL1564" s="126"/>
      <c r="AM1564" s="126"/>
    </row>
    <row r="1565" spans="1:39" s="172" customFormat="1">
      <c r="A1565" s="126"/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  <c r="AF1565" s="126"/>
      <c r="AG1565" s="126"/>
      <c r="AH1565" s="126"/>
      <c r="AI1565" s="126"/>
      <c r="AJ1565" s="126"/>
      <c r="AK1565" s="126"/>
      <c r="AL1565" s="126"/>
      <c r="AM1565" s="126"/>
    </row>
    <row r="1566" spans="1:39" s="172" customFormat="1">
      <c r="A1566" s="126"/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  <c r="AF1566" s="126"/>
      <c r="AG1566" s="126"/>
      <c r="AH1566" s="126"/>
      <c r="AI1566" s="126"/>
      <c r="AJ1566" s="126"/>
      <c r="AK1566" s="126"/>
      <c r="AL1566" s="126"/>
      <c r="AM1566" s="126"/>
    </row>
    <row r="1567" spans="1:39" s="172" customFormat="1">
      <c r="A1567" s="126"/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  <c r="AF1567" s="126"/>
      <c r="AG1567" s="126"/>
      <c r="AH1567" s="126"/>
      <c r="AI1567" s="126"/>
      <c r="AJ1567" s="126"/>
      <c r="AK1567" s="126"/>
      <c r="AL1567" s="126"/>
      <c r="AM1567" s="126"/>
    </row>
    <row r="1568" spans="1:39" s="172" customFormat="1">
      <c r="A1568" s="126"/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  <c r="AF1568" s="126"/>
      <c r="AG1568" s="126"/>
      <c r="AH1568" s="126"/>
      <c r="AI1568" s="126"/>
      <c r="AJ1568" s="126"/>
      <c r="AK1568" s="126"/>
      <c r="AL1568" s="126"/>
      <c r="AM1568" s="126"/>
    </row>
    <row r="1569" spans="1:39" s="172" customFormat="1">
      <c r="A1569" s="126"/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  <c r="AF1569" s="126"/>
      <c r="AG1569" s="126"/>
      <c r="AH1569" s="126"/>
      <c r="AI1569" s="126"/>
      <c r="AJ1569" s="126"/>
      <c r="AK1569" s="126"/>
      <c r="AL1569" s="126"/>
      <c r="AM1569" s="126"/>
    </row>
    <row r="1570" spans="1:39" s="172" customFormat="1">
      <c r="A1570" s="126"/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  <c r="AF1570" s="126"/>
      <c r="AG1570" s="126"/>
      <c r="AH1570" s="126"/>
      <c r="AI1570" s="126"/>
      <c r="AJ1570" s="126"/>
      <c r="AK1570" s="126"/>
      <c r="AL1570" s="126"/>
      <c r="AM1570" s="126"/>
    </row>
    <row r="1571" spans="1:39" s="172" customFormat="1">
      <c r="A1571" s="126"/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  <c r="AF1571" s="126"/>
      <c r="AG1571" s="126"/>
      <c r="AH1571" s="126"/>
      <c r="AI1571" s="126"/>
      <c r="AJ1571" s="126"/>
      <c r="AK1571" s="126"/>
      <c r="AL1571" s="126"/>
      <c r="AM1571" s="126"/>
    </row>
    <row r="1572" spans="1:39" s="172" customFormat="1">
      <c r="A1572" s="126"/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  <c r="AF1572" s="126"/>
      <c r="AG1572" s="126"/>
      <c r="AH1572" s="126"/>
      <c r="AI1572" s="126"/>
      <c r="AJ1572" s="126"/>
      <c r="AK1572" s="126"/>
      <c r="AL1572" s="126"/>
      <c r="AM1572" s="126"/>
    </row>
    <row r="1573" spans="1:39" s="172" customFormat="1">
      <c r="A1573" s="126"/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  <c r="AF1573" s="126"/>
      <c r="AG1573" s="126"/>
      <c r="AH1573" s="126"/>
      <c r="AI1573" s="126"/>
      <c r="AJ1573" s="126"/>
      <c r="AK1573" s="126"/>
      <c r="AL1573" s="126"/>
      <c r="AM1573" s="126"/>
    </row>
    <row r="1574" spans="1:39" s="172" customFormat="1">
      <c r="A1574" s="126"/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  <c r="AF1574" s="126"/>
      <c r="AG1574" s="126"/>
      <c r="AH1574" s="126"/>
      <c r="AI1574" s="126"/>
      <c r="AJ1574" s="126"/>
      <c r="AK1574" s="126"/>
      <c r="AL1574" s="126"/>
      <c r="AM1574" s="126"/>
    </row>
    <row r="1575" spans="1:39" s="172" customFormat="1">
      <c r="A1575" s="126"/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  <c r="AF1575" s="126"/>
      <c r="AG1575" s="126"/>
      <c r="AH1575" s="126"/>
      <c r="AI1575" s="126"/>
      <c r="AJ1575" s="126"/>
      <c r="AK1575" s="126"/>
      <c r="AL1575" s="126"/>
      <c r="AM1575" s="126"/>
    </row>
    <row r="1576" spans="1:39" s="172" customFormat="1">
      <c r="A1576" s="126"/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  <c r="AF1576" s="126"/>
      <c r="AG1576" s="126"/>
      <c r="AH1576" s="126"/>
      <c r="AI1576" s="126"/>
      <c r="AJ1576" s="126"/>
      <c r="AK1576" s="126"/>
      <c r="AL1576" s="126"/>
      <c r="AM1576" s="126"/>
    </row>
    <row r="1577" spans="1:39" s="172" customFormat="1">
      <c r="A1577" s="126"/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  <c r="AF1577" s="126"/>
      <c r="AG1577" s="126"/>
      <c r="AH1577" s="126"/>
      <c r="AI1577" s="126"/>
      <c r="AJ1577" s="126"/>
      <c r="AK1577" s="126"/>
      <c r="AL1577" s="126"/>
      <c r="AM1577" s="126"/>
    </row>
    <row r="1578" spans="1:39" s="172" customFormat="1">
      <c r="A1578" s="126"/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  <c r="AF1578" s="126"/>
      <c r="AG1578" s="126"/>
      <c r="AH1578" s="126"/>
      <c r="AI1578" s="126"/>
      <c r="AJ1578" s="126"/>
      <c r="AK1578" s="126"/>
      <c r="AL1578" s="126"/>
      <c r="AM1578" s="126"/>
    </row>
    <row r="1579" spans="1:39" s="172" customFormat="1">
      <c r="A1579" s="126"/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  <c r="AF1579" s="126"/>
      <c r="AG1579" s="126"/>
      <c r="AH1579" s="126"/>
      <c r="AI1579" s="126"/>
      <c r="AJ1579" s="126"/>
      <c r="AK1579" s="126"/>
      <c r="AL1579" s="126"/>
      <c r="AM1579" s="126"/>
    </row>
    <row r="1580" spans="1:39" s="172" customFormat="1">
      <c r="A1580" s="126"/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  <c r="AF1580" s="126"/>
      <c r="AG1580" s="126"/>
      <c r="AH1580" s="126"/>
      <c r="AI1580" s="126"/>
      <c r="AJ1580" s="126"/>
      <c r="AK1580" s="126"/>
      <c r="AL1580" s="126"/>
      <c r="AM1580" s="126"/>
    </row>
    <row r="1581" spans="1:39" s="172" customFormat="1">
      <c r="A1581" s="126"/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  <c r="AF1581" s="126"/>
      <c r="AG1581" s="126"/>
      <c r="AH1581" s="126"/>
      <c r="AI1581" s="126"/>
      <c r="AJ1581" s="126"/>
      <c r="AK1581" s="126"/>
      <c r="AL1581" s="126"/>
      <c r="AM1581" s="126"/>
    </row>
    <row r="1582" spans="1:39" s="172" customFormat="1">
      <c r="A1582" s="126"/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  <c r="AF1582" s="126"/>
      <c r="AG1582" s="126"/>
      <c r="AH1582" s="126"/>
      <c r="AI1582" s="126"/>
      <c r="AJ1582" s="126"/>
      <c r="AK1582" s="126"/>
      <c r="AL1582" s="126"/>
      <c r="AM1582" s="126"/>
    </row>
    <row r="1583" spans="1:39" s="172" customFormat="1">
      <c r="A1583" s="126"/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  <c r="AF1583" s="126"/>
      <c r="AG1583" s="126"/>
      <c r="AH1583" s="126"/>
      <c r="AI1583" s="126"/>
      <c r="AJ1583" s="126"/>
      <c r="AK1583" s="126"/>
      <c r="AL1583" s="126"/>
      <c r="AM1583" s="126"/>
    </row>
    <row r="1584" spans="1:39" s="172" customFormat="1">
      <c r="A1584" s="126"/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  <c r="AF1584" s="126"/>
      <c r="AG1584" s="126"/>
      <c r="AH1584" s="126"/>
      <c r="AI1584" s="126"/>
      <c r="AJ1584" s="126"/>
      <c r="AK1584" s="126"/>
      <c r="AL1584" s="126"/>
      <c r="AM1584" s="126"/>
    </row>
    <row r="1585" spans="1:39" s="172" customFormat="1">
      <c r="A1585" s="126"/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  <c r="AF1585" s="126"/>
      <c r="AG1585" s="126"/>
      <c r="AH1585" s="126"/>
      <c r="AI1585" s="126"/>
      <c r="AJ1585" s="126"/>
      <c r="AK1585" s="126"/>
      <c r="AL1585" s="126"/>
      <c r="AM1585" s="126"/>
    </row>
    <row r="1586" spans="1:39" s="172" customFormat="1">
      <c r="A1586" s="126"/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  <c r="AF1586" s="126"/>
      <c r="AG1586" s="126"/>
      <c r="AH1586" s="126"/>
      <c r="AI1586" s="126"/>
      <c r="AJ1586" s="126"/>
      <c r="AK1586" s="126"/>
      <c r="AL1586" s="126"/>
      <c r="AM1586" s="126"/>
    </row>
    <row r="1587" spans="1:39" s="172" customFormat="1">
      <c r="A1587" s="126"/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  <c r="AF1587" s="126"/>
      <c r="AG1587" s="126"/>
      <c r="AH1587" s="126"/>
      <c r="AI1587" s="126"/>
      <c r="AJ1587" s="126"/>
      <c r="AK1587" s="126"/>
      <c r="AL1587" s="126"/>
      <c r="AM1587" s="126"/>
    </row>
    <row r="1588" spans="1:39" s="172" customFormat="1">
      <c r="A1588" s="126"/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  <c r="AF1588" s="126"/>
      <c r="AG1588" s="126"/>
      <c r="AH1588" s="126"/>
      <c r="AI1588" s="126"/>
      <c r="AJ1588" s="126"/>
      <c r="AK1588" s="126"/>
      <c r="AL1588" s="126"/>
      <c r="AM1588" s="126"/>
    </row>
    <row r="1589" spans="1:39" s="172" customFormat="1">
      <c r="A1589" s="126"/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  <c r="AF1589" s="126"/>
      <c r="AG1589" s="126"/>
      <c r="AH1589" s="126"/>
      <c r="AI1589" s="126"/>
      <c r="AJ1589" s="126"/>
      <c r="AK1589" s="126"/>
      <c r="AL1589" s="126"/>
      <c r="AM1589" s="126"/>
    </row>
    <row r="1590" spans="1:39" s="172" customFormat="1">
      <c r="A1590" s="126"/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  <c r="AF1590" s="126"/>
      <c r="AG1590" s="126"/>
      <c r="AH1590" s="126"/>
      <c r="AI1590" s="126"/>
      <c r="AJ1590" s="126"/>
      <c r="AK1590" s="126"/>
      <c r="AL1590" s="126"/>
      <c r="AM1590" s="126"/>
    </row>
    <row r="1591" spans="1:39" s="172" customFormat="1">
      <c r="A1591" s="126"/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  <c r="AF1591" s="126"/>
      <c r="AG1591" s="126"/>
      <c r="AH1591" s="126"/>
      <c r="AI1591" s="126"/>
      <c r="AJ1591" s="126"/>
      <c r="AK1591" s="126"/>
      <c r="AL1591" s="126"/>
      <c r="AM1591" s="126"/>
    </row>
    <row r="1592" spans="1:39" s="172" customFormat="1">
      <c r="A1592" s="126"/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  <c r="AF1592" s="126"/>
      <c r="AG1592" s="126"/>
      <c r="AH1592" s="126"/>
      <c r="AI1592" s="126"/>
      <c r="AJ1592" s="126"/>
      <c r="AK1592" s="126"/>
      <c r="AL1592" s="126"/>
      <c r="AM1592" s="126"/>
    </row>
    <row r="1593" spans="1:39" s="172" customFormat="1">
      <c r="A1593" s="126"/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  <c r="AF1593" s="126"/>
      <c r="AG1593" s="126"/>
      <c r="AH1593" s="126"/>
      <c r="AI1593" s="126"/>
      <c r="AJ1593" s="126"/>
      <c r="AK1593" s="126"/>
      <c r="AL1593" s="126"/>
      <c r="AM1593" s="126"/>
    </row>
    <row r="1594" spans="1:39" s="172" customFormat="1">
      <c r="A1594" s="126"/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  <c r="AF1594" s="126"/>
      <c r="AG1594" s="126"/>
      <c r="AH1594" s="126"/>
      <c r="AI1594" s="126"/>
      <c r="AJ1594" s="126"/>
      <c r="AK1594" s="126"/>
      <c r="AL1594" s="126"/>
      <c r="AM1594" s="126"/>
    </row>
    <row r="1595" spans="1:39" s="172" customFormat="1">
      <c r="A1595" s="126"/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  <c r="AF1595" s="126"/>
      <c r="AG1595" s="126"/>
      <c r="AH1595" s="126"/>
      <c r="AI1595" s="126"/>
      <c r="AJ1595" s="126"/>
      <c r="AK1595" s="126"/>
      <c r="AL1595" s="126"/>
      <c r="AM1595" s="126"/>
    </row>
    <row r="1596" spans="1:39" s="172" customFormat="1">
      <c r="A1596" s="126"/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  <c r="AF1596" s="126"/>
      <c r="AG1596" s="126"/>
      <c r="AH1596" s="126"/>
      <c r="AI1596" s="126"/>
      <c r="AJ1596" s="126"/>
      <c r="AK1596" s="126"/>
      <c r="AL1596" s="126"/>
      <c r="AM1596" s="126"/>
    </row>
    <row r="1597" spans="1:39" s="172" customFormat="1">
      <c r="A1597" s="126"/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  <c r="AF1597" s="126"/>
      <c r="AG1597" s="126"/>
      <c r="AH1597" s="126"/>
      <c r="AI1597" s="126"/>
      <c r="AJ1597" s="126"/>
      <c r="AK1597" s="126"/>
      <c r="AL1597" s="126"/>
      <c r="AM1597" s="126"/>
    </row>
    <row r="1598" spans="1:39" s="172" customFormat="1">
      <c r="A1598" s="126"/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  <c r="AF1598" s="126"/>
      <c r="AG1598" s="126"/>
      <c r="AH1598" s="126"/>
      <c r="AI1598" s="126"/>
      <c r="AJ1598" s="126"/>
      <c r="AK1598" s="126"/>
      <c r="AL1598" s="126"/>
      <c r="AM1598" s="126"/>
    </row>
    <row r="1599" spans="1:39" s="172" customFormat="1">
      <c r="A1599" s="126"/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  <c r="AF1599" s="126"/>
      <c r="AG1599" s="126"/>
      <c r="AH1599" s="126"/>
      <c r="AI1599" s="126"/>
      <c r="AJ1599" s="126"/>
      <c r="AK1599" s="126"/>
      <c r="AL1599" s="126"/>
      <c r="AM1599" s="126"/>
    </row>
    <row r="1600" spans="1:39" s="172" customFormat="1">
      <c r="A1600" s="126"/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  <c r="AF1600" s="126"/>
      <c r="AG1600" s="126"/>
      <c r="AH1600" s="126"/>
      <c r="AI1600" s="126"/>
      <c r="AJ1600" s="126"/>
      <c r="AK1600" s="126"/>
      <c r="AL1600" s="126"/>
      <c r="AM1600" s="126"/>
    </row>
    <row r="1601" spans="1:39" s="172" customFormat="1">
      <c r="A1601" s="126"/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  <c r="AF1601" s="126"/>
      <c r="AG1601" s="126"/>
      <c r="AH1601" s="126"/>
      <c r="AI1601" s="126"/>
      <c r="AJ1601" s="126"/>
      <c r="AK1601" s="126"/>
      <c r="AL1601" s="126"/>
      <c r="AM1601" s="126"/>
    </row>
    <row r="1602" spans="1:39" s="172" customFormat="1">
      <c r="A1602" s="126"/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  <c r="AF1602" s="126"/>
      <c r="AG1602" s="126"/>
      <c r="AH1602" s="126"/>
      <c r="AI1602" s="126"/>
      <c r="AJ1602" s="126"/>
      <c r="AK1602" s="126"/>
      <c r="AL1602" s="126"/>
      <c r="AM1602" s="126"/>
    </row>
    <row r="1603" spans="1:39" s="172" customFormat="1">
      <c r="A1603" s="126"/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  <c r="AF1603" s="126"/>
      <c r="AG1603" s="126"/>
      <c r="AH1603" s="126"/>
      <c r="AI1603" s="126"/>
      <c r="AJ1603" s="126"/>
      <c r="AK1603" s="126"/>
      <c r="AL1603" s="126"/>
      <c r="AM1603" s="126"/>
    </row>
    <row r="1604" spans="1:39" s="172" customFormat="1">
      <c r="A1604" s="126"/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  <c r="AF1604" s="126"/>
      <c r="AG1604" s="126"/>
      <c r="AH1604" s="126"/>
      <c r="AI1604" s="126"/>
      <c r="AJ1604" s="126"/>
      <c r="AK1604" s="126"/>
      <c r="AL1604" s="126"/>
      <c r="AM1604" s="126"/>
    </row>
    <row r="1605" spans="1:39" s="172" customFormat="1">
      <c r="A1605" s="126"/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  <c r="AF1605" s="126"/>
      <c r="AG1605" s="126"/>
      <c r="AH1605" s="126"/>
      <c r="AI1605" s="126"/>
      <c r="AJ1605" s="126"/>
      <c r="AK1605" s="126"/>
      <c r="AL1605" s="126"/>
      <c r="AM1605" s="126"/>
    </row>
    <row r="1606" spans="1:39" s="172" customFormat="1">
      <c r="A1606" s="126"/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  <c r="AF1606" s="126"/>
      <c r="AG1606" s="126"/>
      <c r="AH1606" s="126"/>
      <c r="AI1606" s="126"/>
      <c r="AJ1606" s="126"/>
      <c r="AK1606" s="126"/>
      <c r="AL1606" s="126"/>
      <c r="AM1606" s="126"/>
    </row>
    <row r="1607" spans="1:39" s="172" customFormat="1">
      <c r="A1607" s="126"/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  <c r="AF1607" s="126"/>
      <c r="AG1607" s="126"/>
      <c r="AH1607" s="126"/>
      <c r="AI1607" s="126"/>
      <c r="AJ1607" s="126"/>
      <c r="AK1607" s="126"/>
      <c r="AL1607" s="126"/>
      <c r="AM1607" s="126"/>
    </row>
    <row r="1608" spans="1:39" s="172" customFormat="1">
      <c r="A1608" s="126"/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  <c r="AF1608" s="126"/>
      <c r="AG1608" s="126"/>
      <c r="AH1608" s="126"/>
      <c r="AI1608" s="126"/>
      <c r="AJ1608" s="126"/>
      <c r="AK1608" s="126"/>
      <c r="AL1608" s="126"/>
      <c r="AM1608" s="126"/>
    </row>
    <row r="1609" spans="1:39" s="172" customFormat="1">
      <c r="A1609" s="126"/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  <c r="AF1609" s="126"/>
      <c r="AG1609" s="126"/>
      <c r="AH1609" s="126"/>
      <c r="AI1609" s="126"/>
      <c r="AJ1609" s="126"/>
      <c r="AK1609" s="126"/>
      <c r="AL1609" s="126"/>
      <c r="AM1609" s="126"/>
    </row>
    <row r="1610" spans="1:39" s="172" customFormat="1">
      <c r="A1610" s="126"/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  <c r="AF1610" s="126"/>
      <c r="AG1610" s="126"/>
      <c r="AH1610" s="126"/>
      <c r="AI1610" s="126"/>
      <c r="AJ1610" s="126"/>
      <c r="AK1610" s="126"/>
      <c r="AL1610" s="126"/>
      <c r="AM1610" s="126"/>
    </row>
    <row r="1611" spans="1:39" s="172" customFormat="1">
      <c r="A1611" s="126"/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  <c r="AF1611" s="126"/>
      <c r="AG1611" s="126"/>
      <c r="AH1611" s="126"/>
      <c r="AI1611" s="126"/>
      <c r="AJ1611" s="126"/>
      <c r="AK1611" s="126"/>
      <c r="AL1611" s="126"/>
      <c r="AM1611" s="126"/>
    </row>
    <row r="1612" spans="1:39" s="172" customFormat="1">
      <c r="A1612" s="126"/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  <c r="AF1612" s="126"/>
      <c r="AG1612" s="126"/>
      <c r="AH1612" s="126"/>
      <c r="AI1612" s="126"/>
      <c r="AJ1612" s="126"/>
      <c r="AK1612" s="126"/>
      <c r="AL1612" s="126"/>
      <c r="AM1612" s="126"/>
    </row>
    <row r="1613" spans="1:39" s="172" customFormat="1">
      <c r="A1613" s="126"/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  <c r="AF1613" s="126"/>
      <c r="AG1613" s="126"/>
      <c r="AH1613" s="126"/>
      <c r="AI1613" s="126"/>
      <c r="AJ1613" s="126"/>
      <c r="AK1613" s="126"/>
      <c r="AL1613" s="126"/>
      <c r="AM1613" s="126"/>
    </row>
    <row r="1614" spans="1:39" s="172" customFormat="1">
      <c r="A1614" s="126"/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  <c r="AF1614" s="126"/>
      <c r="AG1614" s="126"/>
      <c r="AH1614" s="126"/>
      <c r="AI1614" s="126"/>
      <c r="AJ1614" s="126"/>
      <c r="AK1614" s="126"/>
      <c r="AL1614" s="126"/>
      <c r="AM1614" s="126"/>
    </row>
    <row r="1615" spans="1:39" s="172" customFormat="1">
      <c r="A1615" s="126"/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  <c r="AF1615" s="126"/>
      <c r="AG1615" s="126"/>
      <c r="AH1615" s="126"/>
      <c r="AI1615" s="126"/>
      <c r="AJ1615" s="126"/>
      <c r="AK1615" s="126"/>
      <c r="AL1615" s="126"/>
      <c r="AM1615" s="126"/>
    </row>
    <row r="1616" spans="1:39" s="172" customFormat="1">
      <c r="A1616" s="126"/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  <c r="AF1616" s="126"/>
      <c r="AG1616" s="126"/>
      <c r="AH1616" s="126"/>
      <c r="AI1616" s="126"/>
      <c r="AJ1616" s="126"/>
      <c r="AK1616" s="126"/>
      <c r="AL1616" s="126"/>
      <c r="AM1616" s="126"/>
    </row>
    <row r="1617" spans="1:39" s="172" customFormat="1">
      <c r="A1617" s="126"/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  <c r="AF1617" s="126"/>
      <c r="AG1617" s="126"/>
      <c r="AH1617" s="126"/>
      <c r="AI1617" s="126"/>
      <c r="AJ1617" s="126"/>
      <c r="AK1617" s="126"/>
      <c r="AL1617" s="126"/>
      <c r="AM1617" s="126"/>
    </row>
    <row r="1618" spans="1:39" s="172" customFormat="1">
      <c r="A1618" s="126"/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  <c r="AF1618" s="126"/>
      <c r="AG1618" s="126"/>
      <c r="AH1618" s="126"/>
      <c r="AI1618" s="126"/>
      <c r="AJ1618" s="126"/>
      <c r="AK1618" s="126"/>
      <c r="AL1618" s="126"/>
      <c r="AM1618" s="126"/>
    </row>
    <row r="1619" spans="1:39" s="172" customFormat="1">
      <c r="A1619" s="126"/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  <c r="AF1619" s="126"/>
      <c r="AG1619" s="126"/>
      <c r="AH1619" s="126"/>
      <c r="AI1619" s="126"/>
      <c r="AJ1619" s="126"/>
      <c r="AK1619" s="126"/>
      <c r="AL1619" s="126"/>
      <c r="AM1619" s="126"/>
    </row>
    <row r="1620" spans="1:39" s="172" customFormat="1">
      <c r="A1620" s="126"/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  <c r="AF1620" s="126"/>
      <c r="AG1620" s="126"/>
      <c r="AH1620" s="126"/>
      <c r="AI1620" s="126"/>
      <c r="AJ1620" s="126"/>
      <c r="AK1620" s="126"/>
      <c r="AL1620" s="126"/>
      <c r="AM1620" s="126"/>
    </row>
    <row r="1621" spans="1:39" s="172" customFormat="1">
      <c r="A1621" s="126"/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  <c r="AF1621" s="126"/>
      <c r="AG1621" s="126"/>
      <c r="AH1621" s="126"/>
      <c r="AI1621" s="126"/>
      <c r="AJ1621" s="126"/>
      <c r="AK1621" s="126"/>
      <c r="AL1621" s="126"/>
      <c r="AM1621" s="126"/>
    </row>
    <row r="1622" spans="1:39" s="172" customFormat="1">
      <c r="A1622" s="126"/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  <c r="AF1622" s="126"/>
      <c r="AG1622" s="126"/>
      <c r="AH1622" s="126"/>
      <c r="AI1622" s="126"/>
      <c r="AJ1622" s="126"/>
      <c r="AK1622" s="126"/>
      <c r="AL1622" s="126"/>
      <c r="AM1622" s="126"/>
    </row>
    <row r="1623" spans="1:39" s="172" customFormat="1">
      <c r="A1623" s="126"/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  <c r="AF1623" s="126"/>
      <c r="AG1623" s="126"/>
      <c r="AH1623" s="126"/>
      <c r="AI1623" s="126"/>
      <c r="AJ1623" s="126"/>
      <c r="AK1623" s="126"/>
      <c r="AL1623" s="126"/>
      <c r="AM1623" s="126"/>
    </row>
    <row r="1624" spans="1:39" s="172" customFormat="1">
      <c r="A1624" s="126"/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  <c r="AF1624" s="126"/>
      <c r="AG1624" s="126"/>
      <c r="AH1624" s="126"/>
      <c r="AI1624" s="126"/>
      <c r="AJ1624" s="126"/>
      <c r="AK1624" s="126"/>
      <c r="AL1624" s="126"/>
      <c r="AM1624" s="126"/>
    </row>
    <row r="1625" spans="1:39" s="172" customFormat="1">
      <c r="A1625" s="126"/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  <c r="AF1625" s="126"/>
      <c r="AG1625" s="126"/>
      <c r="AH1625" s="126"/>
      <c r="AI1625" s="126"/>
      <c r="AJ1625" s="126"/>
      <c r="AK1625" s="126"/>
      <c r="AL1625" s="126"/>
      <c r="AM1625" s="126"/>
    </row>
    <row r="1626" spans="1:39" s="172" customFormat="1">
      <c r="A1626" s="126"/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  <c r="AF1626" s="126"/>
      <c r="AG1626" s="126"/>
      <c r="AH1626" s="126"/>
      <c r="AI1626" s="126"/>
      <c r="AJ1626" s="126"/>
      <c r="AK1626" s="126"/>
      <c r="AL1626" s="126"/>
      <c r="AM1626" s="126"/>
    </row>
    <row r="1627" spans="1:39" s="172" customFormat="1">
      <c r="A1627" s="126"/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  <c r="AF1627" s="126"/>
      <c r="AG1627" s="126"/>
      <c r="AH1627" s="126"/>
      <c r="AI1627" s="126"/>
      <c r="AJ1627" s="126"/>
      <c r="AK1627" s="126"/>
      <c r="AL1627" s="126"/>
      <c r="AM1627" s="126"/>
    </row>
    <row r="1628" spans="1:39" s="172" customFormat="1">
      <c r="A1628" s="126"/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  <c r="AF1628" s="126"/>
      <c r="AG1628" s="126"/>
      <c r="AH1628" s="126"/>
      <c r="AI1628" s="126"/>
      <c r="AJ1628" s="126"/>
      <c r="AK1628" s="126"/>
      <c r="AL1628" s="126"/>
      <c r="AM1628" s="126"/>
    </row>
    <row r="1629" spans="1:39" s="172" customFormat="1">
      <c r="A1629" s="126"/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  <c r="AF1629" s="126"/>
      <c r="AG1629" s="126"/>
      <c r="AH1629" s="126"/>
      <c r="AI1629" s="126"/>
      <c r="AJ1629" s="126"/>
      <c r="AK1629" s="126"/>
      <c r="AL1629" s="126"/>
      <c r="AM1629" s="126"/>
    </row>
    <row r="1630" spans="1:39" s="172" customFormat="1">
      <c r="A1630" s="126"/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  <c r="AF1630" s="126"/>
      <c r="AG1630" s="126"/>
      <c r="AH1630" s="126"/>
      <c r="AI1630" s="126"/>
      <c r="AJ1630" s="126"/>
      <c r="AK1630" s="126"/>
      <c r="AL1630" s="126"/>
      <c r="AM1630" s="126"/>
    </row>
    <row r="1631" spans="1:39" s="172" customFormat="1">
      <c r="A1631" s="126"/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  <c r="AF1631" s="126"/>
      <c r="AG1631" s="126"/>
      <c r="AH1631" s="126"/>
      <c r="AI1631" s="126"/>
      <c r="AJ1631" s="126"/>
      <c r="AK1631" s="126"/>
      <c r="AL1631" s="126"/>
      <c r="AM1631" s="126"/>
    </row>
    <row r="1632" spans="1:39" s="172" customFormat="1">
      <c r="A1632" s="126"/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  <c r="AF1632" s="126"/>
      <c r="AG1632" s="126"/>
      <c r="AH1632" s="126"/>
      <c r="AI1632" s="126"/>
      <c r="AJ1632" s="126"/>
      <c r="AK1632" s="126"/>
      <c r="AL1632" s="126"/>
      <c r="AM1632" s="126"/>
    </row>
    <row r="1633" spans="1:39" s="172" customFormat="1">
      <c r="A1633" s="126"/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  <c r="AF1633" s="126"/>
      <c r="AG1633" s="126"/>
      <c r="AH1633" s="126"/>
      <c r="AI1633" s="126"/>
      <c r="AJ1633" s="126"/>
      <c r="AK1633" s="126"/>
      <c r="AL1633" s="126"/>
      <c r="AM1633" s="126"/>
    </row>
    <row r="1634" spans="1:39" s="172" customFormat="1">
      <c r="A1634" s="126"/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  <c r="AF1634" s="126"/>
      <c r="AG1634" s="126"/>
      <c r="AH1634" s="126"/>
      <c r="AI1634" s="126"/>
      <c r="AJ1634" s="126"/>
      <c r="AK1634" s="126"/>
      <c r="AL1634" s="126"/>
      <c r="AM1634" s="126"/>
    </row>
    <row r="1635" spans="1:39" s="172" customFormat="1">
      <c r="A1635" s="126"/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  <c r="AF1635" s="126"/>
      <c r="AG1635" s="126"/>
      <c r="AH1635" s="126"/>
      <c r="AI1635" s="126"/>
      <c r="AJ1635" s="126"/>
      <c r="AK1635" s="126"/>
      <c r="AL1635" s="126"/>
      <c r="AM1635" s="126"/>
    </row>
    <row r="1636" spans="1:39" s="172" customFormat="1">
      <c r="A1636" s="126"/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  <c r="AF1636" s="126"/>
      <c r="AG1636" s="126"/>
      <c r="AH1636" s="126"/>
      <c r="AI1636" s="126"/>
      <c r="AJ1636" s="126"/>
      <c r="AK1636" s="126"/>
      <c r="AL1636" s="126"/>
      <c r="AM1636" s="126"/>
    </row>
    <row r="1637" spans="1:39" s="172" customFormat="1">
      <c r="A1637" s="126"/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  <c r="AF1637" s="126"/>
      <c r="AG1637" s="126"/>
      <c r="AH1637" s="126"/>
      <c r="AI1637" s="126"/>
      <c r="AJ1637" s="126"/>
      <c r="AK1637" s="126"/>
      <c r="AL1637" s="126"/>
      <c r="AM1637" s="126"/>
    </row>
    <row r="1638" spans="1:39" s="172" customFormat="1">
      <c r="A1638" s="126"/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  <c r="AF1638" s="126"/>
      <c r="AG1638" s="126"/>
      <c r="AH1638" s="126"/>
      <c r="AI1638" s="126"/>
      <c r="AJ1638" s="126"/>
      <c r="AK1638" s="126"/>
      <c r="AL1638" s="126"/>
      <c r="AM1638" s="126"/>
    </row>
    <row r="1639" spans="1:39" s="172" customFormat="1">
      <c r="A1639" s="126"/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  <c r="AF1639" s="126"/>
      <c r="AG1639" s="126"/>
      <c r="AH1639" s="126"/>
      <c r="AI1639" s="126"/>
      <c r="AJ1639" s="126"/>
      <c r="AK1639" s="126"/>
      <c r="AL1639" s="126"/>
      <c r="AM1639" s="126"/>
    </row>
    <row r="1640" spans="1:39" s="172" customFormat="1">
      <c r="A1640" s="126"/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  <c r="AF1640" s="126"/>
      <c r="AG1640" s="126"/>
      <c r="AH1640" s="126"/>
      <c r="AI1640" s="126"/>
      <c r="AJ1640" s="126"/>
      <c r="AK1640" s="126"/>
      <c r="AL1640" s="126"/>
      <c r="AM1640" s="126"/>
    </row>
    <row r="1641" spans="1:39" s="172" customFormat="1">
      <c r="A1641" s="126"/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  <c r="AF1641" s="126"/>
      <c r="AG1641" s="126"/>
      <c r="AH1641" s="126"/>
      <c r="AI1641" s="126"/>
      <c r="AJ1641" s="126"/>
      <c r="AK1641" s="126"/>
      <c r="AL1641" s="126"/>
      <c r="AM1641" s="126"/>
    </row>
    <row r="1642" spans="1:39" s="172" customFormat="1">
      <c r="A1642" s="126"/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  <c r="AF1642" s="126"/>
      <c r="AG1642" s="126"/>
      <c r="AH1642" s="126"/>
      <c r="AI1642" s="126"/>
      <c r="AJ1642" s="126"/>
      <c r="AK1642" s="126"/>
      <c r="AL1642" s="126"/>
      <c r="AM1642" s="126"/>
    </row>
    <row r="1643" spans="1:39" s="172" customFormat="1">
      <c r="A1643" s="126"/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  <c r="AF1643" s="126"/>
      <c r="AG1643" s="126"/>
      <c r="AH1643" s="126"/>
      <c r="AI1643" s="126"/>
      <c r="AJ1643" s="126"/>
      <c r="AK1643" s="126"/>
      <c r="AL1643" s="126"/>
      <c r="AM1643" s="126"/>
    </row>
    <row r="1644" spans="1:39" s="172" customFormat="1">
      <c r="A1644" s="126"/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  <c r="AF1644" s="126"/>
      <c r="AG1644" s="126"/>
      <c r="AH1644" s="126"/>
      <c r="AI1644" s="126"/>
      <c r="AJ1644" s="126"/>
      <c r="AK1644" s="126"/>
      <c r="AL1644" s="126"/>
      <c r="AM1644" s="126"/>
    </row>
    <row r="1645" spans="1:39" s="172" customFormat="1">
      <c r="A1645" s="126"/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  <c r="AF1645" s="126"/>
      <c r="AG1645" s="126"/>
      <c r="AH1645" s="126"/>
      <c r="AI1645" s="126"/>
      <c r="AJ1645" s="126"/>
      <c r="AK1645" s="126"/>
      <c r="AL1645" s="126"/>
      <c r="AM1645" s="126"/>
    </row>
    <row r="1646" spans="1:39" s="172" customFormat="1">
      <c r="A1646" s="126"/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  <c r="AF1646" s="126"/>
      <c r="AG1646" s="126"/>
      <c r="AH1646" s="126"/>
      <c r="AI1646" s="126"/>
      <c r="AJ1646" s="126"/>
      <c r="AK1646" s="126"/>
      <c r="AL1646" s="126"/>
      <c r="AM1646" s="126"/>
    </row>
    <row r="1647" spans="1:39" s="172" customFormat="1">
      <c r="A1647" s="126"/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  <c r="AF1647" s="126"/>
      <c r="AG1647" s="126"/>
      <c r="AH1647" s="126"/>
      <c r="AI1647" s="126"/>
      <c r="AJ1647" s="126"/>
      <c r="AK1647" s="126"/>
      <c r="AL1647" s="126"/>
      <c r="AM1647" s="126"/>
    </row>
    <row r="1648" spans="1:39" s="172" customFormat="1">
      <c r="A1648" s="126"/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  <c r="AF1648" s="126"/>
      <c r="AG1648" s="126"/>
      <c r="AH1648" s="126"/>
      <c r="AI1648" s="126"/>
      <c r="AJ1648" s="126"/>
      <c r="AK1648" s="126"/>
      <c r="AL1648" s="126"/>
      <c r="AM1648" s="126"/>
    </row>
    <row r="1649" spans="1:39" s="172" customFormat="1">
      <c r="A1649" s="126"/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  <c r="AF1649" s="126"/>
      <c r="AG1649" s="126"/>
      <c r="AH1649" s="126"/>
      <c r="AI1649" s="126"/>
      <c r="AJ1649" s="126"/>
      <c r="AK1649" s="126"/>
      <c r="AL1649" s="126"/>
      <c r="AM1649" s="126"/>
    </row>
    <row r="1650" spans="1:39" s="172" customFormat="1">
      <c r="A1650" s="126"/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  <c r="AF1650" s="126"/>
      <c r="AG1650" s="126"/>
      <c r="AH1650" s="126"/>
      <c r="AI1650" s="126"/>
      <c r="AJ1650" s="126"/>
      <c r="AK1650" s="126"/>
      <c r="AL1650" s="126"/>
      <c r="AM1650" s="126"/>
    </row>
    <row r="1651" spans="1:39" s="172" customFormat="1">
      <c r="A1651" s="126"/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  <c r="AF1651" s="126"/>
      <c r="AG1651" s="126"/>
      <c r="AH1651" s="126"/>
      <c r="AI1651" s="126"/>
      <c r="AJ1651" s="126"/>
      <c r="AK1651" s="126"/>
      <c r="AL1651" s="126"/>
      <c r="AM1651" s="126"/>
    </row>
    <row r="1652" spans="1:39" s="172" customFormat="1">
      <c r="A1652" s="126"/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  <c r="AF1652" s="126"/>
      <c r="AG1652" s="126"/>
      <c r="AH1652" s="126"/>
      <c r="AI1652" s="126"/>
      <c r="AJ1652" s="126"/>
      <c r="AK1652" s="126"/>
      <c r="AL1652" s="126"/>
      <c r="AM1652" s="126"/>
    </row>
    <row r="1653" spans="1:39" s="172" customFormat="1">
      <c r="A1653" s="126"/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  <c r="AF1653" s="126"/>
      <c r="AG1653" s="126"/>
      <c r="AH1653" s="126"/>
      <c r="AI1653" s="126"/>
      <c r="AJ1653" s="126"/>
      <c r="AK1653" s="126"/>
      <c r="AL1653" s="126"/>
      <c r="AM1653" s="126"/>
    </row>
    <row r="1654" spans="1:39" s="172" customFormat="1">
      <c r="A1654" s="126"/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  <c r="AF1654" s="126"/>
      <c r="AG1654" s="126"/>
      <c r="AH1654" s="126"/>
      <c r="AI1654" s="126"/>
      <c r="AJ1654" s="126"/>
      <c r="AK1654" s="126"/>
      <c r="AL1654" s="126"/>
      <c r="AM1654" s="126"/>
    </row>
    <row r="1655" spans="1:39" s="172" customFormat="1">
      <c r="A1655" s="126"/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  <c r="AF1655" s="126"/>
      <c r="AG1655" s="126"/>
      <c r="AH1655" s="126"/>
      <c r="AI1655" s="126"/>
      <c r="AJ1655" s="126"/>
      <c r="AK1655" s="126"/>
      <c r="AL1655" s="126"/>
      <c r="AM1655" s="126"/>
    </row>
    <row r="1656" spans="1:39" s="172" customFormat="1">
      <c r="A1656" s="126"/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  <c r="AF1656" s="126"/>
      <c r="AG1656" s="126"/>
      <c r="AH1656" s="126"/>
      <c r="AI1656" s="126"/>
      <c r="AJ1656" s="126"/>
      <c r="AK1656" s="126"/>
      <c r="AL1656" s="126"/>
      <c r="AM1656" s="126"/>
    </row>
    <row r="1657" spans="1:39" s="172" customFormat="1">
      <c r="A1657" s="126"/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  <c r="AF1657" s="126"/>
      <c r="AG1657" s="126"/>
      <c r="AH1657" s="126"/>
      <c r="AI1657" s="126"/>
      <c r="AJ1657" s="126"/>
      <c r="AK1657" s="126"/>
      <c r="AL1657" s="126"/>
      <c r="AM1657" s="126"/>
    </row>
    <row r="1658" spans="1:39" s="172" customFormat="1">
      <c r="A1658" s="126"/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  <c r="AF1658" s="126"/>
      <c r="AG1658" s="126"/>
      <c r="AH1658" s="126"/>
      <c r="AI1658" s="126"/>
      <c r="AJ1658" s="126"/>
      <c r="AK1658" s="126"/>
      <c r="AL1658" s="126"/>
      <c r="AM1658" s="126"/>
    </row>
    <row r="1659" spans="1:39" s="172" customFormat="1">
      <c r="A1659" s="126"/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  <c r="AF1659" s="126"/>
      <c r="AG1659" s="126"/>
      <c r="AH1659" s="126"/>
      <c r="AI1659" s="126"/>
      <c r="AJ1659" s="126"/>
      <c r="AK1659" s="126"/>
      <c r="AL1659" s="126"/>
      <c r="AM1659" s="126"/>
    </row>
    <row r="1660" spans="1:39" s="172" customFormat="1">
      <c r="A1660" s="126"/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  <c r="AF1660" s="126"/>
      <c r="AG1660" s="126"/>
      <c r="AH1660" s="126"/>
      <c r="AI1660" s="126"/>
      <c r="AJ1660" s="126"/>
      <c r="AK1660" s="126"/>
      <c r="AL1660" s="126"/>
      <c r="AM1660" s="126"/>
    </row>
    <row r="1661" spans="1:39" s="172" customFormat="1">
      <c r="A1661" s="126"/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  <c r="AF1661" s="126"/>
      <c r="AG1661" s="126"/>
      <c r="AH1661" s="126"/>
      <c r="AI1661" s="126"/>
      <c r="AJ1661" s="126"/>
      <c r="AK1661" s="126"/>
      <c r="AL1661" s="126"/>
      <c r="AM1661" s="126"/>
    </row>
    <row r="1662" spans="1:39" s="172" customFormat="1">
      <c r="A1662" s="126"/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  <c r="AF1662" s="126"/>
      <c r="AG1662" s="126"/>
      <c r="AH1662" s="126"/>
      <c r="AI1662" s="126"/>
      <c r="AJ1662" s="126"/>
      <c r="AK1662" s="126"/>
      <c r="AL1662" s="126"/>
      <c r="AM1662" s="126"/>
    </row>
    <row r="1663" spans="1:39" s="172" customFormat="1">
      <c r="A1663" s="126"/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  <c r="AF1663" s="126"/>
      <c r="AG1663" s="126"/>
      <c r="AH1663" s="126"/>
      <c r="AI1663" s="126"/>
      <c r="AJ1663" s="126"/>
      <c r="AK1663" s="126"/>
      <c r="AL1663" s="126"/>
      <c r="AM1663" s="126"/>
    </row>
    <row r="1664" spans="1:39" s="172" customFormat="1">
      <c r="A1664" s="126"/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  <c r="AF1664" s="126"/>
      <c r="AG1664" s="126"/>
      <c r="AH1664" s="126"/>
      <c r="AI1664" s="126"/>
      <c r="AJ1664" s="126"/>
      <c r="AK1664" s="126"/>
      <c r="AL1664" s="126"/>
      <c r="AM1664" s="126"/>
    </row>
    <row r="1665" spans="1:39" s="172" customFormat="1">
      <c r="A1665" s="126"/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  <c r="AF1665" s="126"/>
      <c r="AG1665" s="126"/>
      <c r="AH1665" s="126"/>
      <c r="AI1665" s="126"/>
      <c r="AJ1665" s="126"/>
      <c r="AK1665" s="126"/>
      <c r="AL1665" s="126"/>
      <c r="AM1665" s="126"/>
    </row>
    <row r="1666" spans="1:39" s="172" customFormat="1">
      <c r="A1666" s="126"/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  <c r="AF1666" s="126"/>
      <c r="AG1666" s="126"/>
      <c r="AH1666" s="126"/>
      <c r="AI1666" s="126"/>
      <c r="AJ1666" s="126"/>
      <c r="AK1666" s="126"/>
      <c r="AL1666" s="126"/>
      <c r="AM1666" s="126"/>
    </row>
    <row r="1667" spans="1:39" s="172" customFormat="1">
      <c r="A1667" s="126"/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  <c r="AF1667" s="126"/>
      <c r="AG1667" s="126"/>
      <c r="AH1667" s="126"/>
      <c r="AI1667" s="126"/>
      <c r="AJ1667" s="126"/>
      <c r="AK1667" s="126"/>
      <c r="AL1667" s="126"/>
      <c r="AM1667" s="126"/>
    </row>
    <row r="1668" spans="1:39" s="172" customFormat="1">
      <c r="A1668" s="126"/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  <c r="AF1668" s="126"/>
      <c r="AG1668" s="126"/>
      <c r="AH1668" s="126"/>
      <c r="AI1668" s="126"/>
      <c r="AJ1668" s="126"/>
      <c r="AK1668" s="126"/>
      <c r="AL1668" s="126"/>
      <c r="AM1668" s="126"/>
    </row>
    <row r="1669" spans="1:39" s="172" customFormat="1">
      <c r="A1669" s="126"/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  <c r="AF1669" s="126"/>
      <c r="AG1669" s="126"/>
      <c r="AH1669" s="126"/>
      <c r="AI1669" s="126"/>
      <c r="AJ1669" s="126"/>
      <c r="AK1669" s="126"/>
      <c r="AL1669" s="126"/>
      <c r="AM1669" s="126"/>
    </row>
    <row r="1670" spans="1:39" s="172" customFormat="1">
      <c r="A1670" s="126"/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  <c r="AF1670" s="126"/>
      <c r="AG1670" s="126"/>
      <c r="AH1670" s="126"/>
      <c r="AI1670" s="126"/>
      <c r="AJ1670" s="126"/>
      <c r="AK1670" s="126"/>
      <c r="AL1670" s="126"/>
      <c r="AM1670" s="126"/>
    </row>
    <row r="1671" spans="1:39" s="172" customFormat="1">
      <c r="A1671" s="126"/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  <c r="AF1671" s="126"/>
      <c r="AG1671" s="126"/>
      <c r="AH1671" s="126"/>
      <c r="AI1671" s="126"/>
      <c r="AJ1671" s="126"/>
      <c r="AK1671" s="126"/>
      <c r="AL1671" s="126"/>
      <c r="AM1671" s="126"/>
    </row>
    <row r="1672" spans="1:39" s="172" customFormat="1">
      <c r="A1672" s="126"/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  <c r="AF1672" s="126"/>
      <c r="AG1672" s="126"/>
      <c r="AH1672" s="126"/>
      <c r="AI1672" s="126"/>
      <c r="AJ1672" s="126"/>
      <c r="AK1672" s="126"/>
      <c r="AL1672" s="126"/>
      <c r="AM1672" s="126"/>
    </row>
    <row r="1673" spans="1:39" s="172" customFormat="1">
      <c r="A1673" s="126"/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  <c r="AF1673" s="126"/>
      <c r="AG1673" s="126"/>
      <c r="AH1673" s="126"/>
      <c r="AI1673" s="126"/>
      <c r="AJ1673" s="126"/>
      <c r="AK1673" s="126"/>
      <c r="AL1673" s="126"/>
      <c r="AM1673" s="126"/>
    </row>
    <row r="1674" spans="1:39" s="172" customFormat="1">
      <c r="A1674" s="126"/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  <c r="AF1674" s="126"/>
      <c r="AG1674" s="126"/>
      <c r="AH1674" s="126"/>
      <c r="AI1674" s="126"/>
      <c r="AJ1674" s="126"/>
      <c r="AK1674" s="126"/>
      <c r="AL1674" s="126"/>
      <c r="AM1674" s="126"/>
    </row>
    <row r="1675" spans="1:39" s="172" customFormat="1">
      <c r="A1675" s="126"/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  <c r="AF1675" s="126"/>
      <c r="AG1675" s="126"/>
      <c r="AH1675" s="126"/>
      <c r="AI1675" s="126"/>
      <c r="AJ1675" s="126"/>
      <c r="AK1675" s="126"/>
      <c r="AL1675" s="126"/>
      <c r="AM1675" s="126"/>
    </row>
    <row r="1676" spans="1:39" s="172" customFormat="1">
      <c r="A1676" s="126"/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  <c r="AF1676" s="126"/>
      <c r="AG1676" s="126"/>
      <c r="AH1676" s="126"/>
      <c r="AI1676" s="126"/>
      <c r="AJ1676" s="126"/>
      <c r="AK1676" s="126"/>
      <c r="AL1676" s="126"/>
      <c r="AM1676" s="126"/>
    </row>
    <row r="1677" spans="1:39" s="172" customFormat="1">
      <c r="A1677" s="126"/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  <c r="AF1677" s="126"/>
      <c r="AG1677" s="126"/>
      <c r="AH1677" s="126"/>
      <c r="AI1677" s="126"/>
      <c r="AJ1677" s="126"/>
      <c r="AK1677" s="126"/>
      <c r="AL1677" s="126"/>
      <c r="AM1677" s="126"/>
    </row>
    <row r="1678" spans="1:39" s="172" customFormat="1">
      <c r="A1678" s="126"/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  <c r="AF1678" s="126"/>
      <c r="AG1678" s="126"/>
      <c r="AH1678" s="126"/>
      <c r="AI1678" s="126"/>
      <c r="AJ1678" s="126"/>
      <c r="AK1678" s="126"/>
      <c r="AL1678" s="126"/>
      <c r="AM1678" s="126"/>
    </row>
    <row r="1679" spans="1:39" s="172" customFormat="1">
      <c r="A1679" s="126"/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  <c r="AF1679" s="126"/>
      <c r="AG1679" s="126"/>
      <c r="AH1679" s="126"/>
      <c r="AI1679" s="126"/>
      <c r="AJ1679" s="126"/>
      <c r="AK1679" s="126"/>
      <c r="AL1679" s="126"/>
      <c r="AM1679" s="126"/>
    </row>
    <row r="1680" spans="1:39" s="172" customFormat="1">
      <c r="A1680" s="126"/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  <c r="AF1680" s="126"/>
      <c r="AG1680" s="126"/>
      <c r="AH1680" s="126"/>
      <c r="AI1680" s="126"/>
      <c r="AJ1680" s="126"/>
      <c r="AK1680" s="126"/>
      <c r="AL1680" s="126"/>
      <c r="AM1680" s="126"/>
    </row>
    <row r="1681" spans="1:39" s="172" customFormat="1">
      <c r="A1681" s="126"/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  <c r="AF1681" s="126"/>
      <c r="AG1681" s="126"/>
      <c r="AH1681" s="126"/>
      <c r="AI1681" s="126"/>
      <c r="AJ1681" s="126"/>
      <c r="AK1681" s="126"/>
      <c r="AL1681" s="126"/>
      <c r="AM1681" s="126"/>
    </row>
    <row r="1682" spans="1:39" s="172" customFormat="1">
      <c r="A1682" s="126"/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  <c r="AF1682" s="126"/>
      <c r="AG1682" s="126"/>
      <c r="AH1682" s="126"/>
      <c r="AI1682" s="126"/>
      <c r="AJ1682" s="126"/>
      <c r="AK1682" s="126"/>
      <c r="AL1682" s="126"/>
      <c r="AM1682" s="126"/>
    </row>
    <row r="1683" spans="1:39" s="172" customFormat="1">
      <c r="A1683" s="126"/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  <c r="AF1683" s="126"/>
      <c r="AG1683" s="126"/>
      <c r="AH1683" s="126"/>
      <c r="AI1683" s="126"/>
      <c r="AJ1683" s="126"/>
      <c r="AK1683" s="126"/>
      <c r="AL1683" s="126"/>
      <c r="AM1683" s="126"/>
    </row>
    <row r="1684" spans="1:39" s="172" customFormat="1">
      <c r="A1684" s="126"/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  <c r="AF1684" s="126"/>
      <c r="AG1684" s="126"/>
      <c r="AH1684" s="126"/>
      <c r="AI1684" s="126"/>
      <c r="AJ1684" s="126"/>
      <c r="AK1684" s="126"/>
      <c r="AL1684" s="126"/>
      <c r="AM1684" s="126"/>
    </row>
    <row r="1685" spans="1:39" s="172" customFormat="1">
      <c r="A1685" s="126"/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  <c r="AF1685" s="126"/>
      <c r="AG1685" s="126"/>
      <c r="AH1685" s="126"/>
      <c r="AI1685" s="126"/>
      <c r="AJ1685" s="126"/>
      <c r="AK1685" s="126"/>
      <c r="AL1685" s="126"/>
      <c r="AM1685" s="126"/>
    </row>
    <row r="1686" spans="1:39" s="172" customFormat="1">
      <c r="A1686" s="126"/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  <c r="AF1686" s="126"/>
      <c r="AG1686" s="126"/>
      <c r="AH1686" s="126"/>
      <c r="AI1686" s="126"/>
      <c r="AJ1686" s="126"/>
      <c r="AK1686" s="126"/>
      <c r="AL1686" s="126"/>
      <c r="AM1686" s="126"/>
    </row>
    <row r="1687" spans="1:39" s="172" customFormat="1">
      <c r="A1687" s="126"/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  <c r="AF1687" s="126"/>
      <c r="AG1687" s="126"/>
      <c r="AH1687" s="126"/>
      <c r="AI1687" s="126"/>
      <c r="AJ1687" s="126"/>
      <c r="AK1687" s="126"/>
      <c r="AL1687" s="126"/>
      <c r="AM1687" s="126"/>
    </row>
    <row r="1688" spans="1:39" s="172" customFormat="1">
      <c r="A1688" s="126"/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  <c r="AF1688" s="126"/>
      <c r="AG1688" s="126"/>
      <c r="AH1688" s="126"/>
      <c r="AI1688" s="126"/>
      <c r="AJ1688" s="126"/>
      <c r="AK1688" s="126"/>
      <c r="AL1688" s="126"/>
      <c r="AM1688" s="126"/>
    </row>
    <row r="1689" spans="1:39" s="172" customFormat="1">
      <c r="A1689" s="126"/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  <c r="AF1689" s="126"/>
      <c r="AG1689" s="126"/>
      <c r="AH1689" s="126"/>
      <c r="AI1689" s="126"/>
      <c r="AJ1689" s="126"/>
      <c r="AK1689" s="126"/>
      <c r="AL1689" s="126"/>
      <c r="AM1689" s="126"/>
    </row>
    <row r="1690" spans="1:39" s="172" customFormat="1">
      <c r="A1690" s="126"/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  <c r="AF1690" s="126"/>
      <c r="AG1690" s="126"/>
      <c r="AH1690" s="126"/>
      <c r="AI1690" s="126"/>
      <c r="AJ1690" s="126"/>
      <c r="AK1690" s="126"/>
      <c r="AL1690" s="126"/>
      <c r="AM1690" s="126"/>
    </row>
    <row r="1691" spans="1:39" s="172" customFormat="1">
      <c r="A1691" s="126"/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  <c r="AF1691" s="126"/>
      <c r="AG1691" s="126"/>
      <c r="AH1691" s="126"/>
      <c r="AI1691" s="126"/>
      <c r="AJ1691" s="126"/>
      <c r="AK1691" s="126"/>
      <c r="AL1691" s="126"/>
      <c r="AM1691" s="126"/>
    </row>
    <row r="1692" spans="1:39" s="172" customFormat="1">
      <c r="A1692" s="126"/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  <c r="AF1692" s="126"/>
      <c r="AG1692" s="126"/>
      <c r="AH1692" s="126"/>
      <c r="AI1692" s="126"/>
      <c r="AJ1692" s="126"/>
      <c r="AK1692" s="126"/>
      <c r="AL1692" s="126"/>
      <c r="AM1692" s="126"/>
    </row>
    <row r="1693" spans="1:39" s="172" customFormat="1">
      <c r="A1693" s="126"/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  <c r="AF1693" s="126"/>
      <c r="AG1693" s="126"/>
      <c r="AH1693" s="126"/>
      <c r="AI1693" s="126"/>
      <c r="AJ1693" s="126"/>
      <c r="AK1693" s="126"/>
      <c r="AL1693" s="126"/>
      <c r="AM1693" s="126"/>
    </row>
    <row r="1694" spans="1:39" s="172" customFormat="1">
      <c r="A1694" s="126"/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  <c r="AF1694" s="126"/>
      <c r="AG1694" s="126"/>
      <c r="AH1694" s="126"/>
      <c r="AI1694" s="126"/>
      <c r="AJ1694" s="126"/>
      <c r="AK1694" s="126"/>
      <c r="AL1694" s="126"/>
      <c r="AM1694" s="126"/>
    </row>
    <row r="1695" spans="1:39" s="172" customFormat="1">
      <c r="A1695" s="126"/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  <c r="AF1695" s="126"/>
      <c r="AG1695" s="126"/>
      <c r="AH1695" s="126"/>
      <c r="AI1695" s="126"/>
      <c r="AJ1695" s="126"/>
      <c r="AK1695" s="126"/>
      <c r="AL1695" s="126"/>
      <c r="AM1695" s="126"/>
    </row>
    <row r="1696" spans="1:39" s="172" customFormat="1">
      <c r="A1696" s="126"/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  <c r="AF1696" s="126"/>
      <c r="AG1696" s="126"/>
      <c r="AH1696" s="126"/>
      <c r="AI1696" s="126"/>
      <c r="AJ1696" s="126"/>
      <c r="AK1696" s="126"/>
      <c r="AL1696" s="126"/>
      <c r="AM1696" s="126"/>
    </row>
    <row r="1697" spans="1:39" s="172" customFormat="1">
      <c r="A1697" s="126"/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  <c r="AF1697" s="126"/>
      <c r="AG1697" s="126"/>
      <c r="AH1697" s="126"/>
      <c r="AI1697" s="126"/>
      <c r="AJ1697" s="126"/>
      <c r="AK1697" s="126"/>
      <c r="AL1697" s="126"/>
      <c r="AM1697" s="126"/>
    </row>
    <row r="1698" spans="1:39" s="172" customFormat="1">
      <c r="A1698" s="126"/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  <c r="AF1698" s="126"/>
      <c r="AG1698" s="126"/>
      <c r="AH1698" s="126"/>
      <c r="AI1698" s="126"/>
      <c r="AJ1698" s="126"/>
      <c r="AK1698" s="126"/>
      <c r="AL1698" s="126"/>
      <c r="AM1698" s="126"/>
    </row>
    <row r="1699" spans="1:39" s="172" customFormat="1">
      <c r="A1699" s="126"/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  <c r="AF1699" s="126"/>
      <c r="AG1699" s="126"/>
      <c r="AH1699" s="126"/>
      <c r="AI1699" s="126"/>
      <c r="AJ1699" s="126"/>
      <c r="AK1699" s="126"/>
      <c r="AL1699" s="126"/>
      <c r="AM1699" s="126"/>
    </row>
    <row r="1700" spans="1:39" s="172" customFormat="1">
      <c r="A1700" s="126"/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  <c r="AF1700" s="126"/>
      <c r="AG1700" s="126"/>
      <c r="AH1700" s="126"/>
      <c r="AI1700" s="126"/>
      <c r="AJ1700" s="126"/>
      <c r="AK1700" s="126"/>
      <c r="AL1700" s="126"/>
      <c r="AM1700" s="126"/>
    </row>
    <row r="1701" spans="1:39" s="172" customFormat="1">
      <c r="A1701" s="126"/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  <c r="AF1701" s="126"/>
      <c r="AG1701" s="126"/>
      <c r="AH1701" s="126"/>
      <c r="AI1701" s="126"/>
      <c r="AJ1701" s="126"/>
      <c r="AK1701" s="126"/>
      <c r="AL1701" s="126"/>
      <c r="AM1701" s="126"/>
    </row>
    <row r="1702" spans="1:39" s="172" customFormat="1">
      <c r="A1702" s="126"/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  <c r="AF1702" s="126"/>
      <c r="AG1702" s="126"/>
      <c r="AH1702" s="126"/>
      <c r="AI1702" s="126"/>
      <c r="AJ1702" s="126"/>
      <c r="AK1702" s="126"/>
      <c r="AL1702" s="126"/>
      <c r="AM1702" s="126"/>
    </row>
    <row r="1703" spans="1:39" s="172" customFormat="1">
      <c r="A1703" s="126"/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  <c r="AF1703" s="126"/>
      <c r="AG1703" s="126"/>
      <c r="AH1703" s="126"/>
      <c r="AI1703" s="126"/>
      <c r="AJ1703" s="126"/>
      <c r="AK1703" s="126"/>
      <c r="AL1703" s="126"/>
      <c r="AM1703" s="126"/>
    </row>
    <row r="1704" spans="1:39" s="172" customFormat="1">
      <c r="A1704" s="126"/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  <c r="AF1704" s="126"/>
      <c r="AG1704" s="126"/>
      <c r="AH1704" s="126"/>
      <c r="AI1704" s="126"/>
      <c r="AJ1704" s="126"/>
      <c r="AK1704" s="126"/>
      <c r="AL1704" s="126"/>
      <c r="AM1704" s="126"/>
    </row>
    <row r="1705" spans="1:39" s="172" customFormat="1">
      <c r="A1705" s="126"/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  <c r="AF1705" s="126"/>
      <c r="AG1705" s="126"/>
      <c r="AH1705" s="126"/>
      <c r="AI1705" s="126"/>
      <c r="AJ1705" s="126"/>
      <c r="AK1705" s="126"/>
      <c r="AL1705" s="126"/>
      <c r="AM1705" s="126"/>
    </row>
    <row r="1706" spans="1:39" s="172" customFormat="1">
      <c r="A1706" s="126"/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  <c r="AF1706" s="126"/>
      <c r="AG1706" s="126"/>
      <c r="AH1706" s="126"/>
      <c r="AI1706" s="126"/>
      <c r="AJ1706" s="126"/>
      <c r="AK1706" s="126"/>
      <c r="AL1706" s="126"/>
      <c r="AM1706" s="126"/>
    </row>
    <row r="1707" spans="1:39" s="172" customFormat="1">
      <c r="A1707" s="126"/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  <c r="AF1707" s="126"/>
      <c r="AG1707" s="126"/>
      <c r="AH1707" s="126"/>
      <c r="AI1707" s="126"/>
      <c r="AJ1707" s="126"/>
      <c r="AK1707" s="126"/>
      <c r="AL1707" s="126"/>
      <c r="AM1707" s="126"/>
    </row>
    <row r="1708" spans="1:39" s="172" customFormat="1">
      <c r="A1708" s="126"/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  <c r="AF1708" s="126"/>
      <c r="AG1708" s="126"/>
      <c r="AH1708" s="126"/>
      <c r="AI1708" s="126"/>
      <c r="AJ1708" s="126"/>
      <c r="AK1708" s="126"/>
      <c r="AL1708" s="126"/>
      <c r="AM1708" s="126"/>
    </row>
    <row r="1709" spans="1:39" s="172" customFormat="1">
      <c r="A1709" s="126"/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  <c r="AF1709" s="126"/>
      <c r="AG1709" s="126"/>
      <c r="AH1709" s="126"/>
      <c r="AI1709" s="126"/>
      <c r="AJ1709" s="126"/>
      <c r="AK1709" s="126"/>
      <c r="AL1709" s="126"/>
      <c r="AM1709" s="126"/>
    </row>
    <row r="1710" spans="1:39" s="172" customFormat="1">
      <c r="A1710" s="126"/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  <c r="AF1710" s="126"/>
      <c r="AG1710" s="126"/>
      <c r="AH1710" s="126"/>
      <c r="AI1710" s="126"/>
      <c r="AJ1710" s="126"/>
      <c r="AK1710" s="126"/>
      <c r="AL1710" s="126"/>
      <c r="AM1710" s="126"/>
    </row>
    <row r="1711" spans="1:39" s="172" customFormat="1">
      <c r="A1711" s="126"/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  <c r="AF1711" s="126"/>
      <c r="AG1711" s="126"/>
      <c r="AH1711" s="126"/>
      <c r="AI1711" s="126"/>
      <c r="AJ1711" s="126"/>
      <c r="AK1711" s="126"/>
      <c r="AL1711" s="126"/>
      <c r="AM1711" s="126"/>
    </row>
    <row r="1712" spans="1:39" s="172" customFormat="1">
      <c r="A1712" s="126"/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  <c r="AF1712" s="126"/>
      <c r="AG1712" s="126"/>
      <c r="AH1712" s="126"/>
      <c r="AI1712" s="126"/>
      <c r="AJ1712" s="126"/>
      <c r="AK1712" s="126"/>
      <c r="AL1712" s="126"/>
      <c r="AM1712" s="126"/>
    </row>
    <row r="1713" spans="1:39" s="172" customFormat="1">
      <c r="A1713" s="126"/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  <c r="AF1713" s="126"/>
      <c r="AG1713" s="126"/>
      <c r="AH1713" s="126"/>
      <c r="AI1713" s="126"/>
      <c r="AJ1713" s="126"/>
      <c r="AK1713" s="126"/>
      <c r="AL1713" s="126"/>
      <c r="AM1713" s="126"/>
    </row>
    <row r="1714" spans="1:39" s="172" customFormat="1">
      <c r="A1714" s="126"/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  <c r="AF1714" s="126"/>
      <c r="AG1714" s="126"/>
      <c r="AH1714" s="126"/>
      <c r="AI1714" s="126"/>
      <c r="AJ1714" s="126"/>
      <c r="AK1714" s="126"/>
      <c r="AL1714" s="126"/>
      <c r="AM1714" s="126"/>
    </row>
    <row r="1715" spans="1:39" s="172" customFormat="1">
      <c r="A1715" s="126"/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  <c r="AF1715" s="126"/>
      <c r="AG1715" s="126"/>
      <c r="AH1715" s="126"/>
      <c r="AI1715" s="126"/>
      <c r="AJ1715" s="126"/>
      <c r="AK1715" s="126"/>
      <c r="AL1715" s="126"/>
      <c r="AM1715" s="126"/>
    </row>
    <row r="1716" spans="1:39" s="172" customFormat="1">
      <c r="A1716" s="126"/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  <c r="AF1716" s="126"/>
      <c r="AG1716" s="126"/>
      <c r="AH1716" s="126"/>
      <c r="AI1716" s="126"/>
      <c r="AJ1716" s="126"/>
      <c r="AK1716" s="126"/>
      <c r="AL1716" s="126"/>
      <c r="AM1716" s="126"/>
    </row>
    <row r="1717" spans="1:39" s="172" customFormat="1">
      <c r="A1717" s="126"/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  <c r="AF1717" s="126"/>
      <c r="AG1717" s="126"/>
      <c r="AH1717" s="126"/>
      <c r="AI1717" s="126"/>
      <c r="AJ1717" s="126"/>
      <c r="AK1717" s="126"/>
      <c r="AL1717" s="126"/>
      <c r="AM1717" s="126"/>
    </row>
    <row r="1718" spans="1:39" s="172" customFormat="1">
      <c r="A1718" s="126"/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  <c r="AF1718" s="126"/>
      <c r="AG1718" s="126"/>
      <c r="AH1718" s="126"/>
      <c r="AI1718" s="126"/>
      <c r="AJ1718" s="126"/>
      <c r="AK1718" s="126"/>
      <c r="AL1718" s="126"/>
      <c r="AM1718" s="126"/>
    </row>
    <row r="1719" spans="1:39" s="172" customFormat="1">
      <c r="A1719" s="126"/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  <c r="AF1719" s="126"/>
      <c r="AG1719" s="126"/>
      <c r="AH1719" s="126"/>
      <c r="AI1719" s="126"/>
      <c r="AJ1719" s="126"/>
      <c r="AK1719" s="126"/>
      <c r="AL1719" s="126"/>
      <c r="AM1719" s="126"/>
    </row>
    <row r="1720" spans="1:39" s="172" customFormat="1">
      <c r="A1720" s="126"/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  <c r="AF1720" s="126"/>
      <c r="AG1720" s="126"/>
      <c r="AH1720" s="126"/>
      <c r="AI1720" s="126"/>
      <c r="AJ1720" s="126"/>
      <c r="AK1720" s="126"/>
      <c r="AL1720" s="126"/>
      <c r="AM1720" s="126"/>
    </row>
    <row r="1721" spans="1:39" s="172" customFormat="1">
      <c r="A1721" s="126"/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  <c r="AF1721" s="126"/>
      <c r="AG1721" s="126"/>
      <c r="AH1721" s="126"/>
      <c r="AI1721" s="126"/>
      <c r="AJ1721" s="126"/>
      <c r="AK1721" s="126"/>
      <c r="AL1721" s="126"/>
      <c r="AM1721" s="126"/>
    </row>
    <row r="1722" spans="1:39" s="172" customFormat="1">
      <c r="A1722" s="126"/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  <c r="AF1722" s="126"/>
      <c r="AG1722" s="126"/>
      <c r="AH1722" s="126"/>
      <c r="AI1722" s="126"/>
      <c r="AJ1722" s="126"/>
      <c r="AK1722" s="126"/>
      <c r="AL1722" s="126"/>
      <c r="AM1722" s="126"/>
    </row>
    <row r="1723" spans="1:39" s="172" customFormat="1">
      <c r="A1723" s="126"/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  <c r="AF1723" s="126"/>
      <c r="AG1723" s="126"/>
      <c r="AH1723" s="126"/>
      <c r="AI1723" s="126"/>
      <c r="AJ1723" s="126"/>
      <c r="AK1723" s="126"/>
      <c r="AL1723" s="126"/>
      <c r="AM1723" s="126"/>
    </row>
    <row r="1724" spans="1:39" s="172" customFormat="1">
      <c r="A1724" s="126"/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  <c r="AF1724" s="126"/>
      <c r="AG1724" s="126"/>
      <c r="AH1724" s="126"/>
      <c r="AI1724" s="126"/>
      <c r="AJ1724" s="126"/>
      <c r="AK1724" s="126"/>
      <c r="AL1724" s="126"/>
      <c r="AM1724" s="126"/>
    </row>
    <row r="1725" spans="1:39" s="172" customFormat="1">
      <c r="A1725" s="126"/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  <c r="AF1725" s="126"/>
      <c r="AG1725" s="126"/>
      <c r="AH1725" s="126"/>
      <c r="AI1725" s="126"/>
      <c r="AJ1725" s="126"/>
      <c r="AK1725" s="126"/>
      <c r="AL1725" s="126"/>
      <c r="AM1725" s="126"/>
    </row>
    <row r="1726" spans="1:39" s="172" customFormat="1">
      <c r="A1726" s="126"/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  <c r="AF1726" s="126"/>
      <c r="AG1726" s="126"/>
      <c r="AH1726" s="126"/>
      <c r="AI1726" s="126"/>
      <c r="AJ1726" s="126"/>
      <c r="AK1726" s="126"/>
      <c r="AL1726" s="126"/>
      <c r="AM1726" s="126"/>
    </row>
    <row r="1727" spans="1:39" s="172" customFormat="1">
      <c r="A1727" s="126"/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  <c r="AF1727" s="126"/>
      <c r="AG1727" s="126"/>
      <c r="AH1727" s="126"/>
      <c r="AI1727" s="126"/>
      <c r="AJ1727" s="126"/>
      <c r="AK1727" s="126"/>
      <c r="AL1727" s="126"/>
      <c r="AM1727" s="126"/>
    </row>
    <row r="1728" spans="1:39" s="172" customFormat="1">
      <c r="A1728" s="126"/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  <c r="AF1728" s="126"/>
      <c r="AG1728" s="126"/>
      <c r="AH1728" s="126"/>
      <c r="AI1728" s="126"/>
      <c r="AJ1728" s="126"/>
      <c r="AK1728" s="126"/>
      <c r="AL1728" s="126"/>
      <c r="AM1728" s="126"/>
    </row>
    <row r="1729" spans="1:39" s="172" customFormat="1">
      <c r="A1729" s="126"/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  <c r="AF1729" s="126"/>
      <c r="AG1729" s="126"/>
      <c r="AH1729" s="126"/>
      <c r="AI1729" s="126"/>
      <c r="AJ1729" s="126"/>
      <c r="AK1729" s="126"/>
      <c r="AL1729" s="126"/>
      <c r="AM1729" s="126"/>
    </row>
    <row r="1730" spans="1:39" s="172" customFormat="1">
      <c r="A1730" s="126"/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  <c r="AF1730" s="126"/>
      <c r="AG1730" s="126"/>
      <c r="AH1730" s="126"/>
      <c r="AI1730" s="126"/>
      <c r="AJ1730" s="126"/>
      <c r="AK1730" s="126"/>
      <c r="AL1730" s="126"/>
      <c r="AM1730" s="126"/>
    </row>
    <row r="1731" spans="1:39" s="172" customFormat="1">
      <c r="A1731" s="126"/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  <c r="AF1731" s="126"/>
      <c r="AG1731" s="126"/>
      <c r="AH1731" s="126"/>
      <c r="AI1731" s="126"/>
      <c r="AJ1731" s="126"/>
      <c r="AK1731" s="126"/>
      <c r="AL1731" s="126"/>
      <c r="AM1731" s="126"/>
    </row>
    <row r="1732" spans="1:39" s="172" customFormat="1">
      <c r="A1732" s="126"/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  <c r="AF1732" s="126"/>
      <c r="AG1732" s="126"/>
      <c r="AH1732" s="126"/>
      <c r="AI1732" s="126"/>
      <c r="AJ1732" s="126"/>
      <c r="AK1732" s="126"/>
      <c r="AL1732" s="126"/>
      <c r="AM1732" s="126"/>
    </row>
    <row r="1733" spans="1:39" s="172" customFormat="1">
      <c r="A1733" s="126"/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  <c r="AF1733" s="126"/>
      <c r="AG1733" s="126"/>
      <c r="AH1733" s="126"/>
      <c r="AI1733" s="126"/>
      <c r="AJ1733" s="126"/>
      <c r="AK1733" s="126"/>
      <c r="AL1733" s="126"/>
      <c r="AM1733" s="126"/>
    </row>
    <row r="1734" spans="1:39" s="172" customFormat="1">
      <c r="A1734" s="126"/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  <c r="AF1734" s="126"/>
      <c r="AG1734" s="126"/>
      <c r="AH1734" s="126"/>
      <c r="AI1734" s="126"/>
      <c r="AJ1734" s="126"/>
      <c r="AK1734" s="126"/>
      <c r="AL1734" s="126"/>
      <c r="AM1734" s="126"/>
    </row>
    <row r="1735" spans="1:39" s="172" customFormat="1">
      <c r="A1735" s="126"/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  <c r="AF1735" s="126"/>
      <c r="AG1735" s="126"/>
      <c r="AH1735" s="126"/>
      <c r="AI1735" s="126"/>
      <c r="AJ1735" s="126"/>
      <c r="AK1735" s="126"/>
      <c r="AL1735" s="126"/>
      <c r="AM1735" s="126"/>
    </row>
    <row r="1736" spans="1:39" s="172" customFormat="1">
      <c r="A1736" s="126"/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  <c r="AF1736" s="126"/>
      <c r="AG1736" s="126"/>
      <c r="AH1736" s="126"/>
      <c r="AI1736" s="126"/>
      <c r="AJ1736" s="126"/>
      <c r="AK1736" s="126"/>
      <c r="AL1736" s="126"/>
      <c r="AM1736" s="126"/>
    </row>
    <row r="1737" spans="1:39" s="172" customFormat="1">
      <c r="A1737" s="126"/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  <c r="AF1737" s="126"/>
      <c r="AG1737" s="126"/>
      <c r="AH1737" s="126"/>
      <c r="AI1737" s="126"/>
      <c r="AJ1737" s="126"/>
      <c r="AK1737" s="126"/>
      <c r="AL1737" s="126"/>
      <c r="AM1737" s="126"/>
    </row>
    <row r="1738" spans="1:39" s="172" customFormat="1">
      <c r="A1738" s="126"/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  <c r="AF1738" s="126"/>
      <c r="AG1738" s="126"/>
      <c r="AH1738" s="126"/>
      <c r="AI1738" s="126"/>
      <c r="AJ1738" s="126"/>
      <c r="AK1738" s="126"/>
      <c r="AL1738" s="126"/>
      <c r="AM1738" s="126"/>
    </row>
    <row r="1739" spans="1:39" s="172" customFormat="1">
      <c r="A1739" s="126"/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  <c r="AF1739" s="126"/>
      <c r="AG1739" s="126"/>
      <c r="AH1739" s="126"/>
      <c r="AI1739" s="126"/>
      <c r="AJ1739" s="126"/>
      <c r="AK1739" s="126"/>
      <c r="AL1739" s="126"/>
      <c r="AM1739" s="126"/>
    </row>
    <row r="1740" spans="1:39" s="172" customFormat="1">
      <c r="A1740" s="126"/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  <c r="AF1740" s="126"/>
      <c r="AG1740" s="126"/>
      <c r="AH1740" s="126"/>
      <c r="AI1740" s="126"/>
      <c r="AJ1740" s="126"/>
      <c r="AK1740" s="126"/>
      <c r="AL1740" s="126"/>
      <c r="AM1740" s="126"/>
    </row>
    <row r="1741" spans="1:39" s="172" customFormat="1">
      <c r="A1741" s="126"/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  <c r="AF1741" s="126"/>
      <c r="AG1741" s="126"/>
      <c r="AH1741" s="126"/>
      <c r="AI1741" s="126"/>
      <c r="AJ1741" s="126"/>
      <c r="AK1741" s="126"/>
      <c r="AL1741" s="126"/>
      <c r="AM1741" s="126"/>
    </row>
    <row r="1742" spans="1:39" s="172" customFormat="1">
      <c r="A1742" s="126"/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  <c r="AF1742" s="126"/>
      <c r="AG1742" s="126"/>
      <c r="AH1742" s="126"/>
      <c r="AI1742" s="126"/>
      <c r="AJ1742" s="126"/>
      <c r="AK1742" s="126"/>
      <c r="AL1742" s="126"/>
      <c r="AM1742" s="126"/>
    </row>
    <row r="1743" spans="1:39" s="172" customFormat="1">
      <c r="A1743" s="126"/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  <c r="AF1743" s="126"/>
      <c r="AG1743" s="126"/>
      <c r="AH1743" s="126"/>
      <c r="AI1743" s="126"/>
      <c r="AJ1743" s="126"/>
      <c r="AK1743" s="126"/>
      <c r="AL1743" s="126"/>
      <c r="AM1743" s="126"/>
    </row>
    <row r="1744" spans="1:39" s="172" customFormat="1">
      <c r="A1744" s="126"/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  <c r="AF1744" s="126"/>
      <c r="AG1744" s="126"/>
      <c r="AH1744" s="126"/>
      <c r="AI1744" s="126"/>
      <c r="AJ1744" s="126"/>
      <c r="AK1744" s="126"/>
      <c r="AL1744" s="126"/>
      <c r="AM1744" s="126"/>
    </row>
    <row r="1745" spans="1:39" s="172" customFormat="1">
      <c r="A1745" s="126"/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  <c r="AF1745" s="126"/>
      <c r="AG1745" s="126"/>
      <c r="AH1745" s="126"/>
      <c r="AI1745" s="126"/>
      <c r="AJ1745" s="126"/>
      <c r="AK1745" s="126"/>
      <c r="AL1745" s="126"/>
      <c r="AM1745" s="126"/>
    </row>
    <row r="1746" spans="1:39" s="172" customFormat="1">
      <c r="A1746" s="126"/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  <c r="AF1746" s="126"/>
      <c r="AG1746" s="126"/>
      <c r="AH1746" s="126"/>
      <c r="AI1746" s="126"/>
      <c r="AJ1746" s="126"/>
      <c r="AK1746" s="126"/>
      <c r="AL1746" s="126"/>
      <c r="AM1746" s="126"/>
    </row>
    <row r="1747" spans="1:39" s="172" customFormat="1">
      <c r="A1747" s="126"/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  <c r="AF1747" s="126"/>
      <c r="AG1747" s="126"/>
      <c r="AH1747" s="126"/>
      <c r="AI1747" s="126"/>
      <c r="AJ1747" s="126"/>
      <c r="AK1747" s="126"/>
      <c r="AL1747" s="126"/>
      <c r="AM1747" s="126"/>
    </row>
    <row r="1748" spans="1:39" s="172" customFormat="1">
      <c r="A1748" s="126"/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  <c r="AF1748" s="126"/>
      <c r="AG1748" s="126"/>
      <c r="AH1748" s="126"/>
      <c r="AI1748" s="126"/>
      <c r="AJ1748" s="126"/>
      <c r="AK1748" s="126"/>
      <c r="AL1748" s="126"/>
      <c r="AM1748" s="126"/>
    </row>
    <row r="1749" spans="1:39" s="172" customFormat="1">
      <c r="A1749" s="126"/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  <c r="AF1749" s="126"/>
      <c r="AG1749" s="126"/>
      <c r="AH1749" s="126"/>
      <c r="AI1749" s="126"/>
      <c r="AJ1749" s="126"/>
      <c r="AK1749" s="126"/>
      <c r="AL1749" s="126"/>
      <c r="AM1749" s="126"/>
    </row>
    <row r="1750" spans="1:39" s="172" customFormat="1">
      <c r="A1750" s="126"/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  <c r="AF1750" s="126"/>
      <c r="AG1750" s="126"/>
      <c r="AH1750" s="126"/>
      <c r="AI1750" s="126"/>
      <c r="AJ1750" s="126"/>
      <c r="AK1750" s="126"/>
      <c r="AL1750" s="126"/>
      <c r="AM1750" s="126"/>
    </row>
    <row r="1751" spans="1:39" s="172" customFormat="1">
      <c r="A1751" s="126"/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  <c r="AF1751" s="126"/>
      <c r="AG1751" s="126"/>
      <c r="AH1751" s="126"/>
      <c r="AI1751" s="126"/>
      <c r="AJ1751" s="126"/>
      <c r="AK1751" s="126"/>
      <c r="AL1751" s="126"/>
      <c r="AM1751" s="126"/>
    </row>
    <row r="1752" spans="1:39" s="172" customFormat="1">
      <c r="A1752" s="126"/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  <c r="AF1752" s="126"/>
      <c r="AG1752" s="126"/>
      <c r="AH1752" s="126"/>
      <c r="AI1752" s="126"/>
      <c r="AJ1752" s="126"/>
      <c r="AK1752" s="126"/>
      <c r="AL1752" s="126"/>
      <c r="AM1752" s="126"/>
    </row>
    <row r="1753" spans="1:39" s="172" customFormat="1">
      <c r="A1753" s="126"/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  <c r="AF1753" s="126"/>
      <c r="AG1753" s="126"/>
      <c r="AH1753" s="126"/>
      <c r="AI1753" s="126"/>
      <c r="AJ1753" s="126"/>
      <c r="AK1753" s="126"/>
      <c r="AL1753" s="126"/>
      <c r="AM1753" s="126"/>
    </row>
    <row r="1754" spans="1:39" s="172" customFormat="1">
      <c r="A1754" s="126"/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  <c r="AF1754" s="126"/>
      <c r="AG1754" s="126"/>
      <c r="AH1754" s="126"/>
      <c r="AI1754" s="126"/>
      <c r="AJ1754" s="126"/>
      <c r="AK1754" s="126"/>
      <c r="AL1754" s="126"/>
      <c r="AM1754" s="126"/>
    </row>
    <row r="1755" spans="1:39" s="172" customFormat="1">
      <c r="A1755" s="126"/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  <c r="AF1755" s="126"/>
      <c r="AG1755" s="126"/>
      <c r="AH1755" s="126"/>
      <c r="AI1755" s="126"/>
      <c r="AJ1755" s="126"/>
      <c r="AK1755" s="126"/>
      <c r="AL1755" s="126"/>
      <c r="AM1755" s="126"/>
    </row>
    <row r="1756" spans="1:39" s="172" customFormat="1">
      <c r="A1756" s="126"/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  <c r="AF1756" s="126"/>
      <c r="AG1756" s="126"/>
      <c r="AH1756" s="126"/>
      <c r="AI1756" s="126"/>
      <c r="AJ1756" s="126"/>
      <c r="AK1756" s="126"/>
      <c r="AL1756" s="126"/>
      <c r="AM1756" s="126"/>
    </row>
    <row r="1757" spans="1:39" s="172" customFormat="1">
      <c r="A1757" s="126"/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  <c r="AF1757" s="126"/>
      <c r="AG1757" s="126"/>
      <c r="AH1757" s="126"/>
      <c r="AI1757" s="126"/>
      <c r="AJ1757" s="126"/>
      <c r="AK1757" s="126"/>
      <c r="AL1757" s="126"/>
      <c r="AM1757" s="126"/>
    </row>
    <row r="1758" spans="1:39" s="172" customFormat="1">
      <c r="A1758" s="126"/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  <c r="AF1758" s="126"/>
      <c r="AG1758" s="126"/>
      <c r="AH1758" s="126"/>
      <c r="AI1758" s="126"/>
      <c r="AJ1758" s="126"/>
      <c r="AK1758" s="126"/>
      <c r="AL1758" s="126"/>
      <c r="AM1758" s="126"/>
    </row>
    <row r="1759" spans="1:39" s="172" customFormat="1">
      <c r="A1759" s="126"/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  <c r="AF1759" s="126"/>
      <c r="AG1759" s="126"/>
      <c r="AH1759" s="126"/>
      <c r="AI1759" s="126"/>
      <c r="AJ1759" s="126"/>
      <c r="AK1759" s="126"/>
      <c r="AL1759" s="126"/>
      <c r="AM1759" s="126"/>
    </row>
    <row r="1760" spans="1:39" s="172" customFormat="1">
      <c r="A1760" s="126"/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  <c r="AF1760" s="126"/>
      <c r="AG1760" s="126"/>
      <c r="AH1760" s="126"/>
      <c r="AI1760" s="126"/>
      <c r="AJ1760" s="126"/>
      <c r="AK1760" s="126"/>
      <c r="AL1760" s="126"/>
      <c r="AM1760" s="126"/>
    </row>
    <row r="1761" spans="1:39" s="172" customFormat="1">
      <c r="A1761" s="126"/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  <c r="AF1761" s="126"/>
      <c r="AG1761" s="126"/>
      <c r="AH1761" s="126"/>
      <c r="AI1761" s="126"/>
      <c r="AJ1761" s="126"/>
      <c r="AK1761" s="126"/>
      <c r="AL1761" s="126"/>
      <c r="AM1761" s="126"/>
    </row>
    <row r="1762" spans="1:39" s="172" customFormat="1">
      <c r="A1762" s="126"/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  <c r="AF1762" s="126"/>
      <c r="AG1762" s="126"/>
      <c r="AH1762" s="126"/>
      <c r="AI1762" s="126"/>
      <c r="AJ1762" s="126"/>
      <c r="AK1762" s="126"/>
      <c r="AL1762" s="126"/>
      <c r="AM1762" s="126"/>
    </row>
    <row r="1763" spans="1:39" s="172" customFormat="1">
      <c r="A1763" s="126"/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  <c r="AF1763" s="126"/>
      <c r="AG1763" s="126"/>
      <c r="AH1763" s="126"/>
      <c r="AI1763" s="126"/>
      <c r="AJ1763" s="126"/>
      <c r="AK1763" s="126"/>
      <c r="AL1763" s="126"/>
      <c r="AM1763" s="126"/>
    </row>
    <row r="1764" spans="1:39" s="172" customFormat="1">
      <c r="A1764" s="126"/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  <c r="AF1764" s="126"/>
      <c r="AG1764" s="126"/>
      <c r="AH1764" s="126"/>
      <c r="AI1764" s="126"/>
      <c r="AJ1764" s="126"/>
      <c r="AK1764" s="126"/>
      <c r="AL1764" s="126"/>
      <c r="AM1764" s="126"/>
    </row>
    <row r="1765" spans="1:39" s="172" customFormat="1">
      <c r="A1765" s="126"/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  <c r="AF1765" s="126"/>
      <c r="AG1765" s="126"/>
      <c r="AH1765" s="126"/>
      <c r="AI1765" s="126"/>
      <c r="AJ1765" s="126"/>
      <c r="AK1765" s="126"/>
      <c r="AL1765" s="126"/>
      <c r="AM1765" s="126"/>
    </row>
    <row r="1766" spans="1:39" s="172" customFormat="1">
      <c r="A1766" s="126"/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  <c r="AF1766" s="126"/>
      <c r="AG1766" s="126"/>
      <c r="AH1766" s="126"/>
      <c r="AI1766" s="126"/>
      <c r="AJ1766" s="126"/>
      <c r="AK1766" s="126"/>
      <c r="AL1766" s="126"/>
      <c r="AM1766" s="126"/>
    </row>
    <row r="1767" spans="1:39" s="172" customFormat="1">
      <c r="A1767" s="126"/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  <c r="AF1767" s="126"/>
      <c r="AG1767" s="126"/>
      <c r="AH1767" s="126"/>
      <c r="AI1767" s="126"/>
      <c r="AJ1767" s="126"/>
      <c r="AK1767" s="126"/>
      <c r="AL1767" s="126"/>
      <c r="AM1767" s="126"/>
    </row>
    <row r="1768" spans="1:39" s="172" customFormat="1">
      <c r="A1768" s="126"/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  <c r="AF1768" s="126"/>
      <c r="AG1768" s="126"/>
      <c r="AH1768" s="126"/>
      <c r="AI1768" s="126"/>
      <c r="AJ1768" s="126"/>
      <c r="AK1768" s="126"/>
      <c r="AL1768" s="126"/>
      <c r="AM1768" s="126"/>
    </row>
    <row r="1769" spans="1:39" s="172" customFormat="1">
      <c r="A1769" s="126"/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  <c r="AF1769" s="126"/>
      <c r="AG1769" s="126"/>
      <c r="AH1769" s="126"/>
      <c r="AI1769" s="126"/>
      <c r="AJ1769" s="126"/>
      <c r="AK1769" s="126"/>
      <c r="AL1769" s="126"/>
      <c r="AM1769" s="126"/>
    </row>
    <row r="1770" spans="1:39" s="172" customFormat="1">
      <c r="A1770" s="126"/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  <c r="AF1770" s="126"/>
      <c r="AG1770" s="126"/>
      <c r="AH1770" s="126"/>
      <c r="AI1770" s="126"/>
      <c r="AJ1770" s="126"/>
      <c r="AK1770" s="126"/>
      <c r="AL1770" s="126"/>
      <c r="AM1770" s="126"/>
    </row>
    <row r="1771" spans="1:39" s="172" customFormat="1">
      <c r="A1771" s="126"/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  <c r="AF1771" s="126"/>
      <c r="AG1771" s="126"/>
      <c r="AH1771" s="126"/>
      <c r="AI1771" s="126"/>
      <c r="AJ1771" s="126"/>
      <c r="AK1771" s="126"/>
      <c r="AL1771" s="126"/>
      <c r="AM1771" s="126"/>
    </row>
    <row r="1772" spans="1:39" s="172" customFormat="1">
      <c r="A1772" s="126"/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  <c r="AF1772" s="126"/>
      <c r="AG1772" s="126"/>
      <c r="AH1772" s="126"/>
      <c r="AI1772" s="126"/>
      <c r="AJ1772" s="126"/>
      <c r="AK1772" s="126"/>
      <c r="AL1772" s="126"/>
      <c r="AM1772" s="126"/>
    </row>
    <row r="1773" spans="1:39" s="172" customFormat="1">
      <c r="A1773" s="126"/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  <c r="AF1773" s="126"/>
      <c r="AG1773" s="126"/>
      <c r="AH1773" s="126"/>
      <c r="AI1773" s="126"/>
      <c r="AJ1773" s="126"/>
      <c r="AK1773" s="126"/>
      <c r="AL1773" s="126"/>
      <c r="AM1773" s="126"/>
    </row>
    <row r="1774" spans="1:39" s="172" customFormat="1">
      <c r="A1774" s="126"/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  <c r="AF1774" s="126"/>
      <c r="AG1774" s="126"/>
      <c r="AH1774" s="126"/>
      <c r="AI1774" s="126"/>
      <c r="AJ1774" s="126"/>
      <c r="AK1774" s="126"/>
      <c r="AL1774" s="126"/>
      <c r="AM1774" s="126"/>
    </row>
    <row r="1775" spans="1:39" s="172" customFormat="1">
      <c r="A1775" s="126"/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  <c r="AF1775" s="126"/>
      <c r="AG1775" s="126"/>
      <c r="AH1775" s="126"/>
      <c r="AI1775" s="126"/>
      <c r="AJ1775" s="126"/>
      <c r="AK1775" s="126"/>
      <c r="AL1775" s="126"/>
      <c r="AM1775" s="126"/>
    </row>
    <row r="1776" spans="1:39" s="172" customFormat="1">
      <c r="A1776" s="126"/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  <c r="AF1776" s="126"/>
      <c r="AG1776" s="126"/>
      <c r="AH1776" s="126"/>
      <c r="AI1776" s="126"/>
      <c r="AJ1776" s="126"/>
      <c r="AK1776" s="126"/>
      <c r="AL1776" s="126"/>
      <c r="AM1776" s="126"/>
    </row>
    <row r="1777" spans="1:39" s="172" customFormat="1">
      <c r="A1777" s="126"/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  <c r="AF1777" s="126"/>
      <c r="AG1777" s="126"/>
      <c r="AH1777" s="126"/>
      <c r="AI1777" s="126"/>
      <c r="AJ1777" s="126"/>
      <c r="AK1777" s="126"/>
      <c r="AL1777" s="126"/>
      <c r="AM1777" s="126"/>
    </row>
    <row r="1778" spans="1:39" s="172" customFormat="1">
      <c r="A1778" s="126"/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  <c r="AF1778" s="126"/>
      <c r="AG1778" s="126"/>
      <c r="AH1778" s="126"/>
      <c r="AI1778" s="126"/>
      <c r="AJ1778" s="126"/>
      <c r="AK1778" s="126"/>
      <c r="AL1778" s="126"/>
      <c r="AM1778" s="126"/>
    </row>
    <row r="1779" spans="1:39" s="172" customFormat="1">
      <c r="A1779" s="126"/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  <c r="AF1779" s="126"/>
      <c r="AG1779" s="126"/>
      <c r="AH1779" s="126"/>
      <c r="AI1779" s="126"/>
      <c r="AJ1779" s="126"/>
      <c r="AK1779" s="126"/>
      <c r="AL1779" s="126"/>
      <c r="AM1779" s="126"/>
    </row>
    <row r="1780" spans="1:39" s="172" customFormat="1">
      <c r="A1780" s="126"/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  <c r="AF1780" s="126"/>
      <c r="AG1780" s="126"/>
      <c r="AH1780" s="126"/>
      <c r="AI1780" s="126"/>
      <c r="AJ1780" s="126"/>
      <c r="AK1780" s="126"/>
      <c r="AL1780" s="126"/>
      <c r="AM1780" s="126"/>
    </row>
    <row r="1781" spans="1:39" s="172" customFormat="1">
      <c r="A1781" s="126"/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  <c r="AF1781" s="126"/>
      <c r="AG1781" s="126"/>
      <c r="AH1781" s="126"/>
      <c r="AI1781" s="126"/>
      <c r="AJ1781" s="126"/>
      <c r="AK1781" s="126"/>
      <c r="AL1781" s="126"/>
      <c r="AM1781" s="126"/>
    </row>
    <row r="1782" spans="1:39" s="172" customFormat="1">
      <c r="A1782" s="126"/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  <c r="AF1782" s="126"/>
      <c r="AG1782" s="126"/>
      <c r="AH1782" s="126"/>
      <c r="AI1782" s="126"/>
      <c r="AJ1782" s="126"/>
      <c r="AK1782" s="126"/>
      <c r="AL1782" s="126"/>
      <c r="AM1782" s="126"/>
    </row>
    <row r="1783" spans="1:39" s="172" customFormat="1">
      <c r="A1783" s="126"/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  <c r="AF1783" s="126"/>
      <c r="AG1783" s="126"/>
      <c r="AH1783" s="126"/>
      <c r="AI1783" s="126"/>
      <c r="AJ1783" s="126"/>
      <c r="AK1783" s="126"/>
      <c r="AL1783" s="126"/>
      <c r="AM1783" s="126"/>
    </row>
    <row r="1784" spans="1:39" s="172" customFormat="1">
      <c r="A1784" s="126"/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  <c r="AF1784" s="126"/>
      <c r="AG1784" s="126"/>
      <c r="AH1784" s="126"/>
      <c r="AI1784" s="126"/>
      <c r="AJ1784" s="126"/>
      <c r="AK1784" s="126"/>
      <c r="AL1784" s="126"/>
      <c r="AM1784" s="126"/>
    </row>
    <row r="1785" spans="1:39" s="172" customFormat="1">
      <c r="A1785" s="126"/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  <c r="AF1785" s="126"/>
      <c r="AG1785" s="126"/>
      <c r="AH1785" s="126"/>
      <c r="AI1785" s="126"/>
      <c r="AJ1785" s="126"/>
      <c r="AK1785" s="126"/>
      <c r="AL1785" s="126"/>
      <c r="AM1785" s="126"/>
    </row>
    <row r="1786" spans="1:39" s="172" customFormat="1">
      <c r="A1786" s="126"/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  <c r="AF1786" s="126"/>
      <c r="AG1786" s="126"/>
      <c r="AH1786" s="126"/>
      <c r="AI1786" s="126"/>
      <c r="AJ1786" s="126"/>
      <c r="AK1786" s="126"/>
      <c r="AL1786" s="126"/>
      <c r="AM1786" s="126"/>
    </row>
    <row r="1787" spans="1:39" s="172" customFormat="1">
      <c r="A1787" s="126"/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  <c r="AF1787" s="126"/>
      <c r="AG1787" s="126"/>
      <c r="AH1787" s="126"/>
      <c r="AI1787" s="126"/>
      <c r="AJ1787" s="126"/>
      <c r="AK1787" s="126"/>
      <c r="AL1787" s="126"/>
      <c r="AM1787" s="126"/>
    </row>
    <row r="1788" spans="1:39" s="172" customFormat="1">
      <c r="A1788" s="126"/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  <c r="AF1788" s="126"/>
      <c r="AG1788" s="126"/>
      <c r="AH1788" s="126"/>
      <c r="AI1788" s="126"/>
      <c r="AJ1788" s="126"/>
      <c r="AK1788" s="126"/>
      <c r="AL1788" s="126"/>
      <c r="AM1788" s="126"/>
    </row>
    <row r="1789" spans="1:39" s="172" customFormat="1">
      <c r="A1789" s="126"/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  <c r="AF1789" s="126"/>
      <c r="AG1789" s="126"/>
      <c r="AH1789" s="126"/>
      <c r="AI1789" s="126"/>
      <c r="AJ1789" s="126"/>
      <c r="AK1789" s="126"/>
      <c r="AL1789" s="126"/>
      <c r="AM1789" s="126"/>
    </row>
    <row r="1790" spans="1:39" s="172" customFormat="1">
      <c r="A1790" s="126"/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  <c r="AF1790" s="126"/>
      <c r="AG1790" s="126"/>
      <c r="AH1790" s="126"/>
      <c r="AI1790" s="126"/>
      <c r="AJ1790" s="126"/>
      <c r="AK1790" s="126"/>
      <c r="AL1790" s="126"/>
      <c r="AM1790" s="126"/>
    </row>
    <row r="1791" spans="1:39" s="172" customFormat="1">
      <c r="A1791" s="126"/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  <c r="AF1791" s="126"/>
      <c r="AG1791" s="126"/>
      <c r="AH1791" s="126"/>
      <c r="AI1791" s="126"/>
      <c r="AJ1791" s="126"/>
      <c r="AK1791" s="126"/>
      <c r="AL1791" s="126"/>
      <c r="AM1791" s="126"/>
    </row>
    <row r="1792" spans="1:39" s="172" customFormat="1">
      <c r="A1792" s="126"/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  <c r="AF1792" s="126"/>
      <c r="AG1792" s="126"/>
      <c r="AH1792" s="126"/>
      <c r="AI1792" s="126"/>
      <c r="AJ1792" s="126"/>
      <c r="AK1792" s="126"/>
      <c r="AL1792" s="126"/>
      <c r="AM1792" s="126"/>
    </row>
    <row r="1793" spans="1:39" s="172" customFormat="1">
      <c r="A1793" s="126"/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  <c r="AF1793" s="126"/>
      <c r="AG1793" s="126"/>
      <c r="AH1793" s="126"/>
      <c r="AI1793" s="126"/>
      <c r="AJ1793" s="126"/>
      <c r="AK1793" s="126"/>
      <c r="AL1793" s="126"/>
      <c r="AM1793" s="126"/>
    </row>
    <row r="1794" spans="1:39" s="172" customFormat="1">
      <c r="A1794" s="126"/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  <c r="AF1794" s="126"/>
      <c r="AG1794" s="126"/>
      <c r="AH1794" s="126"/>
      <c r="AI1794" s="126"/>
      <c r="AJ1794" s="126"/>
      <c r="AK1794" s="126"/>
      <c r="AL1794" s="126"/>
      <c r="AM1794" s="126"/>
    </row>
    <row r="1795" spans="1:39" s="172" customFormat="1">
      <c r="A1795" s="126"/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  <c r="AF1795" s="126"/>
      <c r="AG1795" s="126"/>
      <c r="AH1795" s="126"/>
      <c r="AI1795" s="126"/>
      <c r="AJ1795" s="126"/>
      <c r="AK1795" s="126"/>
      <c r="AL1795" s="126"/>
      <c r="AM1795" s="126"/>
    </row>
    <row r="1796" spans="1:39" s="172" customFormat="1">
      <c r="A1796" s="126"/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  <c r="AF1796" s="126"/>
      <c r="AG1796" s="126"/>
      <c r="AH1796" s="126"/>
      <c r="AI1796" s="126"/>
      <c r="AJ1796" s="126"/>
      <c r="AK1796" s="126"/>
      <c r="AL1796" s="126"/>
      <c r="AM1796" s="126"/>
    </row>
    <row r="1797" spans="1:39" s="172" customFormat="1">
      <c r="A1797" s="126"/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  <c r="AF1797" s="126"/>
      <c r="AG1797" s="126"/>
      <c r="AH1797" s="126"/>
      <c r="AI1797" s="126"/>
      <c r="AJ1797" s="126"/>
      <c r="AK1797" s="126"/>
      <c r="AL1797" s="126"/>
      <c r="AM1797" s="126"/>
    </row>
    <row r="1798" spans="1:39" s="172" customFormat="1">
      <c r="A1798" s="126"/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  <c r="AF1798" s="126"/>
      <c r="AG1798" s="126"/>
      <c r="AH1798" s="126"/>
      <c r="AI1798" s="126"/>
      <c r="AJ1798" s="126"/>
      <c r="AK1798" s="126"/>
      <c r="AL1798" s="126"/>
      <c r="AM1798" s="126"/>
    </row>
    <row r="1799" spans="1:39" s="172" customFormat="1">
      <c r="A1799" s="126"/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  <c r="AF1799" s="126"/>
      <c r="AG1799" s="126"/>
      <c r="AH1799" s="126"/>
      <c r="AI1799" s="126"/>
      <c r="AJ1799" s="126"/>
      <c r="AK1799" s="126"/>
      <c r="AL1799" s="126"/>
      <c r="AM1799" s="126"/>
    </row>
    <row r="1800" spans="1:39" s="172" customFormat="1">
      <c r="A1800" s="126"/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  <c r="AF1800" s="126"/>
      <c r="AG1800" s="126"/>
      <c r="AH1800" s="126"/>
      <c r="AI1800" s="126"/>
      <c r="AJ1800" s="126"/>
      <c r="AK1800" s="126"/>
      <c r="AL1800" s="126"/>
      <c r="AM1800" s="126"/>
    </row>
    <row r="1801" spans="1:39" s="172" customFormat="1">
      <c r="A1801" s="126"/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  <c r="AF1801" s="126"/>
      <c r="AG1801" s="126"/>
      <c r="AH1801" s="126"/>
      <c r="AI1801" s="126"/>
      <c r="AJ1801" s="126"/>
      <c r="AK1801" s="126"/>
      <c r="AL1801" s="126"/>
      <c r="AM1801" s="126"/>
    </row>
    <row r="1802" spans="1:39" s="172" customFormat="1">
      <c r="A1802" s="126"/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  <c r="AF1802" s="126"/>
      <c r="AG1802" s="126"/>
      <c r="AH1802" s="126"/>
      <c r="AI1802" s="126"/>
      <c r="AJ1802" s="126"/>
      <c r="AK1802" s="126"/>
      <c r="AL1802" s="126"/>
      <c r="AM1802" s="126"/>
    </row>
    <row r="1803" spans="1:39" s="172" customFormat="1">
      <c r="A1803" s="126"/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  <c r="AF1803" s="126"/>
      <c r="AG1803" s="126"/>
      <c r="AH1803" s="126"/>
      <c r="AI1803" s="126"/>
      <c r="AJ1803" s="126"/>
      <c r="AK1803" s="126"/>
      <c r="AL1803" s="126"/>
      <c r="AM1803" s="126"/>
    </row>
    <row r="1804" spans="1:39" s="172" customFormat="1">
      <c r="A1804" s="126"/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  <c r="AF1804" s="126"/>
      <c r="AG1804" s="126"/>
      <c r="AH1804" s="126"/>
      <c r="AI1804" s="126"/>
      <c r="AJ1804" s="126"/>
      <c r="AK1804" s="126"/>
      <c r="AL1804" s="126"/>
      <c r="AM1804" s="126"/>
    </row>
    <row r="1805" spans="1:39" s="172" customFormat="1">
      <c r="A1805" s="126"/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  <c r="AF1805" s="126"/>
      <c r="AG1805" s="126"/>
      <c r="AH1805" s="126"/>
      <c r="AI1805" s="126"/>
      <c r="AJ1805" s="126"/>
      <c r="AK1805" s="126"/>
      <c r="AL1805" s="126"/>
      <c r="AM1805" s="126"/>
    </row>
    <row r="1806" spans="1:39" s="172" customFormat="1">
      <c r="A1806" s="126"/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  <c r="AF1806" s="126"/>
      <c r="AG1806" s="126"/>
      <c r="AH1806" s="126"/>
      <c r="AI1806" s="126"/>
      <c r="AJ1806" s="126"/>
      <c r="AK1806" s="126"/>
      <c r="AL1806" s="126"/>
      <c r="AM1806" s="126"/>
    </row>
    <row r="1807" spans="1:39" s="172" customFormat="1">
      <c r="A1807" s="126"/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  <c r="AF1807" s="126"/>
      <c r="AG1807" s="126"/>
      <c r="AH1807" s="126"/>
      <c r="AI1807" s="126"/>
      <c r="AJ1807" s="126"/>
      <c r="AK1807" s="126"/>
      <c r="AL1807" s="126"/>
      <c r="AM1807" s="126"/>
    </row>
    <row r="1808" spans="1:39" s="172" customFormat="1">
      <c r="A1808" s="126"/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  <c r="AF1808" s="126"/>
      <c r="AG1808" s="126"/>
      <c r="AH1808" s="126"/>
      <c r="AI1808" s="126"/>
      <c r="AJ1808" s="126"/>
      <c r="AK1808" s="126"/>
      <c r="AL1808" s="126"/>
      <c r="AM1808" s="126"/>
    </row>
    <row r="1809" spans="1:39" s="172" customFormat="1">
      <c r="A1809" s="126"/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  <c r="AF1809" s="126"/>
      <c r="AG1809" s="126"/>
      <c r="AH1809" s="126"/>
      <c r="AI1809" s="126"/>
      <c r="AJ1809" s="126"/>
      <c r="AK1809" s="126"/>
      <c r="AL1809" s="126"/>
      <c r="AM1809" s="126"/>
    </row>
    <row r="1810" spans="1:39" s="172" customFormat="1">
      <c r="A1810" s="126"/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  <c r="AF1810" s="126"/>
      <c r="AG1810" s="126"/>
      <c r="AH1810" s="126"/>
      <c r="AI1810" s="126"/>
      <c r="AJ1810" s="126"/>
      <c r="AK1810" s="126"/>
      <c r="AL1810" s="126"/>
      <c r="AM1810" s="126"/>
    </row>
    <row r="1811" spans="1:39" s="172" customFormat="1">
      <c r="A1811" s="126"/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  <c r="AF1811" s="126"/>
      <c r="AG1811" s="126"/>
      <c r="AH1811" s="126"/>
      <c r="AI1811" s="126"/>
      <c r="AJ1811" s="126"/>
      <c r="AK1811" s="126"/>
      <c r="AL1811" s="126"/>
      <c r="AM1811" s="126"/>
    </row>
    <row r="1812" spans="1:39" s="172" customFormat="1">
      <c r="A1812" s="126"/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  <c r="AF1812" s="126"/>
      <c r="AG1812" s="126"/>
      <c r="AH1812" s="126"/>
      <c r="AI1812" s="126"/>
      <c r="AJ1812" s="126"/>
      <c r="AK1812" s="126"/>
      <c r="AL1812" s="126"/>
      <c r="AM1812" s="126"/>
    </row>
    <row r="1813" spans="1:39" s="172" customFormat="1">
      <c r="A1813" s="126"/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  <c r="AF1813" s="126"/>
      <c r="AG1813" s="126"/>
      <c r="AH1813" s="126"/>
      <c r="AI1813" s="126"/>
      <c r="AJ1813" s="126"/>
      <c r="AK1813" s="126"/>
      <c r="AL1813" s="126"/>
      <c r="AM1813" s="126"/>
    </row>
    <row r="1814" spans="1:39" s="172" customFormat="1">
      <c r="A1814" s="126"/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  <c r="AF1814" s="126"/>
      <c r="AG1814" s="126"/>
      <c r="AH1814" s="126"/>
      <c r="AI1814" s="126"/>
      <c r="AJ1814" s="126"/>
      <c r="AK1814" s="126"/>
      <c r="AL1814" s="126"/>
      <c r="AM1814" s="126"/>
    </row>
    <row r="1815" spans="1:39" s="172" customFormat="1">
      <c r="A1815" s="126"/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  <c r="AF1815" s="126"/>
      <c r="AG1815" s="126"/>
      <c r="AH1815" s="126"/>
      <c r="AI1815" s="126"/>
      <c r="AJ1815" s="126"/>
      <c r="AK1815" s="126"/>
      <c r="AL1815" s="126"/>
      <c r="AM1815" s="126"/>
    </row>
    <row r="1816" spans="1:39" s="172" customFormat="1">
      <c r="A1816" s="126"/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  <c r="AF1816" s="126"/>
      <c r="AG1816" s="126"/>
      <c r="AH1816" s="126"/>
      <c r="AI1816" s="126"/>
      <c r="AJ1816" s="126"/>
      <c r="AK1816" s="126"/>
      <c r="AL1816" s="126"/>
      <c r="AM1816" s="126"/>
    </row>
    <row r="1817" spans="1:39" s="172" customFormat="1">
      <c r="A1817" s="126"/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  <c r="AF1817" s="126"/>
      <c r="AG1817" s="126"/>
      <c r="AH1817" s="126"/>
      <c r="AI1817" s="126"/>
      <c r="AJ1817" s="126"/>
      <c r="AK1817" s="126"/>
      <c r="AL1817" s="126"/>
      <c r="AM1817" s="126"/>
    </row>
    <row r="1818" spans="1:39" s="172" customFormat="1">
      <c r="A1818" s="126"/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  <c r="AF1818" s="126"/>
      <c r="AG1818" s="126"/>
      <c r="AH1818" s="126"/>
      <c r="AI1818" s="126"/>
      <c r="AJ1818" s="126"/>
      <c r="AK1818" s="126"/>
      <c r="AL1818" s="126"/>
      <c r="AM1818" s="126"/>
    </row>
    <row r="1819" spans="1:39" s="172" customFormat="1">
      <c r="A1819" s="126"/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  <c r="AF1819" s="126"/>
      <c r="AG1819" s="126"/>
      <c r="AH1819" s="126"/>
      <c r="AI1819" s="126"/>
      <c r="AJ1819" s="126"/>
      <c r="AK1819" s="126"/>
      <c r="AL1819" s="126"/>
      <c r="AM1819" s="126"/>
    </row>
    <row r="1820" spans="1:39" s="172" customFormat="1">
      <c r="A1820" s="126"/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  <c r="AF1820" s="126"/>
      <c r="AG1820" s="126"/>
      <c r="AH1820" s="126"/>
      <c r="AI1820" s="126"/>
      <c r="AJ1820" s="126"/>
      <c r="AK1820" s="126"/>
      <c r="AL1820" s="126"/>
      <c r="AM1820" s="126"/>
    </row>
    <row r="1821" spans="1:39" s="172" customFormat="1">
      <c r="A1821" s="126"/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  <c r="AF1821" s="126"/>
      <c r="AG1821" s="126"/>
      <c r="AH1821" s="126"/>
      <c r="AI1821" s="126"/>
      <c r="AJ1821" s="126"/>
      <c r="AK1821" s="126"/>
      <c r="AL1821" s="126"/>
      <c r="AM1821" s="126"/>
    </row>
    <row r="1822" spans="1:39" s="172" customFormat="1">
      <c r="A1822" s="126"/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  <c r="AF1822" s="126"/>
      <c r="AG1822" s="126"/>
      <c r="AH1822" s="126"/>
      <c r="AI1822" s="126"/>
      <c r="AJ1822" s="126"/>
      <c r="AK1822" s="126"/>
      <c r="AL1822" s="126"/>
      <c r="AM1822" s="126"/>
    </row>
    <row r="1823" spans="1:39" s="172" customFormat="1">
      <c r="A1823" s="126"/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  <c r="AF1823" s="126"/>
      <c r="AG1823" s="126"/>
      <c r="AH1823" s="126"/>
      <c r="AI1823" s="126"/>
      <c r="AJ1823" s="126"/>
      <c r="AK1823" s="126"/>
      <c r="AL1823" s="126"/>
      <c r="AM1823" s="126"/>
    </row>
    <row r="1824" spans="1:39" s="172" customFormat="1">
      <c r="A1824" s="126"/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  <c r="AF1824" s="126"/>
      <c r="AG1824" s="126"/>
      <c r="AH1824" s="126"/>
      <c r="AI1824" s="126"/>
      <c r="AJ1824" s="126"/>
      <c r="AK1824" s="126"/>
      <c r="AL1824" s="126"/>
      <c r="AM1824" s="126"/>
    </row>
    <row r="1825" spans="1:39" s="172" customFormat="1">
      <c r="A1825" s="126"/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  <c r="AF1825" s="126"/>
      <c r="AG1825" s="126"/>
      <c r="AH1825" s="126"/>
      <c r="AI1825" s="126"/>
      <c r="AJ1825" s="126"/>
      <c r="AK1825" s="126"/>
      <c r="AL1825" s="126"/>
      <c r="AM1825" s="126"/>
    </row>
    <row r="1826" spans="1:39" s="172" customFormat="1">
      <c r="A1826" s="126"/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  <c r="AF1826" s="126"/>
      <c r="AG1826" s="126"/>
      <c r="AH1826" s="126"/>
      <c r="AI1826" s="126"/>
      <c r="AJ1826" s="126"/>
      <c r="AK1826" s="126"/>
      <c r="AL1826" s="126"/>
      <c r="AM1826" s="126"/>
    </row>
    <row r="1827" spans="1:39" s="172" customFormat="1">
      <c r="A1827" s="126"/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  <c r="AF1827" s="126"/>
      <c r="AG1827" s="126"/>
      <c r="AH1827" s="126"/>
      <c r="AI1827" s="126"/>
      <c r="AJ1827" s="126"/>
      <c r="AK1827" s="126"/>
      <c r="AL1827" s="126"/>
      <c r="AM1827" s="126"/>
    </row>
    <row r="1828" spans="1:39" s="172" customFormat="1">
      <c r="A1828" s="126"/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  <c r="AF1828" s="126"/>
      <c r="AG1828" s="126"/>
      <c r="AH1828" s="126"/>
      <c r="AI1828" s="126"/>
      <c r="AJ1828" s="126"/>
      <c r="AK1828" s="126"/>
      <c r="AL1828" s="126"/>
      <c r="AM1828" s="126"/>
    </row>
    <row r="1829" spans="1:39" s="172" customFormat="1">
      <c r="A1829" s="126"/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  <c r="AF1829" s="126"/>
      <c r="AG1829" s="126"/>
      <c r="AH1829" s="126"/>
      <c r="AI1829" s="126"/>
      <c r="AJ1829" s="126"/>
      <c r="AK1829" s="126"/>
      <c r="AL1829" s="126"/>
      <c r="AM1829" s="126"/>
    </row>
    <row r="1830" spans="1:39" s="172" customFormat="1">
      <c r="A1830" s="126"/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  <c r="AF1830" s="126"/>
      <c r="AG1830" s="126"/>
      <c r="AH1830" s="126"/>
      <c r="AI1830" s="126"/>
      <c r="AJ1830" s="126"/>
      <c r="AK1830" s="126"/>
      <c r="AL1830" s="126"/>
      <c r="AM1830" s="126"/>
    </row>
    <row r="1831" spans="1:39" s="172" customFormat="1">
      <c r="A1831" s="126"/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  <c r="AF1831" s="126"/>
      <c r="AG1831" s="126"/>
      <c r="AH1831" s="126"/>
      <c r="AI1831" s="126"/>
      <c r="AJ1831" s="126"/>
      <c r="AK1831" s="126"/>
      <c r="AL1831" s="126"/>
      <c r="AM1831" s="126"/>
    </row>
    <row r="1832" spans="1:39" s="172" customFormat="1">
      <c r="A1832" s="126"/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  <c r="AF1832" s="126"/>
      <c r="AG1832" s="126"/>
      <c r="AH1832" s="126"/>
      <c r="AI1832" s="126"/>
      <c r="AJ1832" s="126"/>
      <c r="AK1832" s="126"/>
      <c r="AL1832" s="126"/>
      <c r="AM1832" s="126"/>
    </row>
    <row r="1833" spans="1:39" s="172" customFormat="1">
      <c r="A1833" s="126"/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  <c r="AF1833" s="126"/>
      <c r="AG1833" s="126"/>
      <c r="AH1833" s="126"/>
      <c r="AI1833" s="126"/>
      <c r="AJ1833" s="126"/>
      <c r="AK1833" s="126"/>
      <c r="AL1833" s="126"/>
      <c r="AM1833" s="126"/>
    </row>
    <row r="1834" spans="1:39" s="172" customFormat="1">
      <c r="A1834" s="126"/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  <c r="AF1834" s="126"/>
      <c r="AG1834" s="126"/>
      <c r="AH1834" s="126"/>
      <c r="AI1834" s="126"/>
      <c r="AJ1834" s="126"/>
      <c r="AK1834" s="126"/>
      <c r="AL1834" s="126"/>
      <c r="AM1834" s="126"/>
    </row>
    <row r="1835" spans="1:39" s="172" customFormat="1">
      <c r="A1835" s="126"/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  <c r="AF1835" s="126"/>
      <c r="AG1835" s="126"/>
      <c r="AH1835" s="126"/>
      <c r="AI1835" s="126"/>
      <c r="AJ1835" s="126"/>
      <c r="AK1835" s="126"/>
      <c r="AL1835" s="126"/>
      <c r="AM1835" s="126"/>
    </row>
    <row r="1836" spans="1:39" s="172" customFormat="1">
      <c r="A1836" s="126"/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  <c r="AF1836" s="126"/>
      <c r="AG1836" s="126"/>
      <c r="AH1836" s="126"/>
      <c r="AI1836" s="126"/>
      <c r="AJ1836" s="126"/>
      <c r="AK1836" s="126"/>
      <c r="AL1836" s="126"/>
      <c r="AM1836" s="126"/>
    </row>
    <row r="1837" spans="1:39" s="172" customFormat="1">
      <c r="A1837" s="126"/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  <c r="AF1837" s="126"/>
      <c r="AG1837" s="126"/>
      <c r="AH1837" s="126"/>
      <c r="AI1837" s="126"/>
      <c r="AJ1837" s="126"/>
      <c r="AK1837" s="126"/>
      <c r="AL1837" s="126"/>
      <c r="AM1837" s="126"/>
    </row>
    <row r="1838" spans="1:39" s="172" customFormat="1">
      <c r="A1838" s="126"/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  <c r="AF1838" s="126"/>
      <c r="AG1838" s="126"/>
      <c r="AH1838" s="126"/>
      <c r="AI1838" s="126"/>
      <c r="AJ1838" s="126"/>
      <c r="AK1838" s="126"/>
      <c r="AL1838" s="126"/>
      <c r="AM1838" s="126"/>
    </row>
    <row r="1839" spans="1:39" s="172" customFormat="1">
      <c r="A1839" s="126"/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  <c r="AF1839" s="126"/>
      <c r="AG1839" s="126"/>
      <c r="AH1839" s="126"/>
      <c r="AI1839" s="126"/>
      <c r="AJ1839" s="126"/>
      <c r="AK1839" s="126"/>
      <c r="AL1839" s="126"/>
      <c r="AM1839" s="126"/>
    </row>
    <row r="1840" spans="1:39" s="172" customFormat="1">
      <c r="A1840" s="126"/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  <c r="AF1840" s="126"/>
      <c r="AG1840" s="126"/>
      <c r="AH1840" s="126"/>
      <c r="AI1840" s="126"/>
      <c r="AJ1840" s="126"/>
      <c r="AK1840" s="126"/>
      <c r="AL1840" s="126"/>
      <c r="AM1840" s="126"/>
    </row>
    <row r="1841" spans="1:39" s="172" customFormat="1">
      <c r="A1841" s="126"/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  <c r="AF1841" s="126"/>
      <c r="AG1841" s="126"/>
      <c r="AH1841" s="126"/>
      <c r="AI1841" s="126"/>
      <c r="AJ1841" s="126"/>
      <c r="AK1841" s="126"/>
      <c r="AL1841" s="126"/>
      <c r="AM1841" s="126"/>
    </row>
    <row r="1842" spans="1:39" s="172" customFormat="1">
      <c r="A1842" s="126"/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  <c r="AF1842" s="126"/>
      <c r="AG1842" s="126"/>
      <c r="AH1842" s="126"/>
      <c r="AI1842" s="126"/>
      <c r="AJ1842" s="126"/>
      <c r="AK1842" s="126"/>
      <c r="AL1842" s="126"/>
      <c r="AM1842" s="126"/>
    </row>
    <row r="1843" spans="1:39" s="172" customFormat="1">
      <c r="A1843" s="126"/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  <c r="AF1843" s="126"/>
      <c r="AG1843" s="126"/>
      <c r="AH1843" s="126"/>
      <c r="AI1843" s="126"/>
      <c r="AJ1843" s="126"/>
      <c r="AK1843" s="126"/>
      <c r="AL1843" s="126"/>
      <c r="AM1843" s="126"/>
    </row>
    <row r="1844" spans="1:39" s="172" customFormat="1">
      <c r="A1844" s="126"/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  <c r="AF1844" s="126"/>
      <c r="AG1844" s="126"/>
      <c r="AH1844" s="126"/>
      <c r="AI1844" s="126"/>
      <c r="AJ1844" s="126"/>
      <c r="AK1844" s="126"/>
      <c r="AL1844" s="126"/>
      <c r="AM1844" s="126"/>
    </row>
    <row r="1845" spans="1:39" s="172" customFormat="1">
      <c r="A1845" s="126"/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  <c r="AF1845" s="126"/>
      <c r="AG1845" s="126"/>
      <c r="AH1845" s="126"/>
      <c r="AI1845" s="126"/>
      <c r="AJ1845" s="126"/>
      <c r="AK1845" s="126"/>
      <c r="AL1845" s="126"/>
      <c r="AM1845" s="126"/>
    </row>
    <row r="1846" spans="1:39" s="172" customFormat="1">
      <c r="A1846" s="126"/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  <c r="AF1846" s="126"/>
      <c r="AG1846" s="126"/>
      <c r="AH1846" s="126"/>
      <c r="AI1846" s="126"/>
      <c r="AJ1846" s="126"/>
      <c r="AK1846" s="126"/>
      <c r="AL1846" s="126"/>
      <c r="AM1846" s="126"/>
    </row>
    <row r="1847" spans="1:39" s="172" customFormat="1">
      <c r="A1847" s="126"/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  <c r="AF1847" s="126"/>
      <c r="AG1847" s="126"/>
      <c r="AH1847" s="126"/>
      <c r="AI1847" s="126"/>
      <c r="AJ1847" s="126"/>
      <c r="AK1847" s="126"/>
      <c r="AL1847" s="126"/>
      <c r="AM1847" s="126"/>
    </row>
    <row r="1848" spans="1:39" s="172" customFormat="1">
      <c r="A1848" s="126"/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  <c r="AF1848" s="126"/>
      <c r="AG1848" s="126"/>
      <c r="AH1848" s="126"/>
      <c r="AI1848" s="126"/>
      <c r="AJ1848" s="126"/>
      <c r="AK1848" s="126"/>
      <c r="AL1848" s="126"/>
      <c r="AM1848" s="126"/>
    </row>
    <row r="1849" spans="1:39" s="172" customFormat="1">
      <c r="A1849" s="126"/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  <c r="AF1849" s="126"/>
      <c r="AG1849" s="126"/>
      <c r="AH1849" s="126"/>
      <c r="AI1849" s="126"/>
      <c r="AJ1849" s="126"/>
      <c r="AK1849" s="126"/>
      <c r="AL1849" s="126"/>
      <c r="AM1849" s="126"/>
    </row>
    <row r="1850" spans="1:39" s="172" customFormat="1">
      <c r="A1850" s="126"/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  <c r="AF1850" s="126"/>
      <c r="AG1850" s="126"/>
      <c r="AH1850" s="126"/>
      <c r="AI1850" s="126"/>
      <c r="AJ1850" s="126"/>
      <c r="AK1850" s="126"/>
      <c r="AL1850" s="126"/>
      <c r="AM1850" s="126"/>
    </row>
    <row r="1851" spans="1:39" s="172" customFormat="1">
      <c r="A1851" s="126"/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  <c r="AF1851" s="126"/>
      <c r="AG1851" s="126"/>
      <c r="AH1851" s="126"/>
      <c r="AI1851" s="126"/>
      <c r="AJ1851" s="126"/>
      <c r="AK1851" s="126"/>
      <c r="AL1851" s="126"/>
      <c r="AM1851" s="126"/>
    </row>
    <row r="1852" spans="1:39" s="172" customFormat="1">
      <c r="A1852" s="126"/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  <c r="AF1852" s="126"/>
      <c r="AG1852" s="126"/>
      <c r="AH1852" s="126"/>
      <c r="AI1852" s="126"/>
      <c r="AJ1852" s="126"/>
      <c r="AK1852" s="126"/>
      <c r="AL1852" s="126"/>
      <c r="AM1852" s="126"/>
    </row>
    <row r="1853" spans="1:39" s="172" customFormat="1">
      <c r="A1853" s="126"/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  <c r="AF1853" s="126"/>
      <c r="AG1853" s="126"/>
      <c r="AH1853" s="126"/>
      <c r="AI1853" s="126"/>
      <c r="AJ1853" s="126"/>
      <c r="AK1853" s="126"/>
      <c r="AL1853" s="126"/>
      <c r="AM1853" s="126"/>
    </row>
    <row r="1854" spans="1:39" s="172" customFormat="1">
      <c r="A1854" s="126"/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  <c r="AF1854" s="126"/>
      <c r="AG1854" s="126"/>
      <c r="AH1854" s="126"/>
      <c r="AI1854" s="126"/>
      <c r="AJ1854" s="126"/>
      <c r="AK1854" s="126"/>
      <c r="AL1854" s="126"/>
      <c r="AM1854" s="126"/>
    </row>
    <row r="1855" spans="1:39" s="172" customFormat="1">
      <c r="A1855" s="126"/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  <c r="AF1855" s="126"/>
      <c r="AG1855" s="126"/>
      <c r="AH1855" s="126"/>
      <c r="AI1855" s="126"/>
      <c r="AJ1855" s="126"/>
      <c r="AK1855" s="126"/>
      <c r="AL1855" s="126"/>
      <c r="AM1855" s="126"/>
    </row>
    <row r="1856" spans="1:39" s="172" customFormat="1">
      <c r="A1856" s="126"/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  <c r="AF1856" s="126"/>
      <c r="AG1856" s="126"/>
      <c r="AH1856" s="126"/>
      <c r="AI1856" s="126"/>
      <c r="AJ1856" s="126"/>
      <c r="AK1856" s="126"/>
      <c r="AL1856" s="126"/>
      <c r="AM1856" s="126"/>
    </row>
    <row r="1857" spans="1:39" s="172" customFormat="1">
      <c r="A1857" s="126"/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  <c r="AF1857" s="126"/>
      <c r="AG1857" s="126"/>
      <c r="AH1857" s="126"/>
      <c r="AI1857" s="126"/>
      <c r="AJ1857" s="126"/>
      <c r="AK1857" s="126"/>
      <c r="AL1857" s="126"/>
      <c r="AM1857" s="126"/>
    </row>
    <row r="1858" spans="1:39" s="172" customFormat="1">
      <c r="A1858" s="126"/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  <c r="AF1858" s="126"/>
      <c r="AG1858" s="126"/>
      <c r="AH1858" s="126"/>
      <c r="AI1858" s="126"/>
      <c r="AJ1858" s="126"/>
      <c r="AK1858" s="126"/>
      <c r="AL1858" s="126"/>
      <c r="AM1858" s="126"/>
    </row>
    <row r="1859" spans="1:39" s="172" customFormat="1">
      <c r="A1859" s="126"/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  <c r="AF1859" s="126"/>
      <c r="AG1859" s="126"/>
      <c r="AH1859" s="126"/>
      <c r="AI1859" s="126"/>
      <c r="AJ1859" s="126"/>
      <c r="AK1859" s="126"/>
      <c r="AL1859" s="126"/>
      <c r="AM1859" s="126"/>
    </row>
    <row r="1860" spans="1:39" s="172" customFormat="1">
      <c r="A1860" s="126"/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  <c r="AF1860" s="126"/>
      <c r="AG1860" s="126"/>
      <c r="AH1860" s="126"/>
      <c r="AI1860" s="126"/>
      <c r="AJ1860" s="126"/>
      <c r="AK1860" s="126"/>
      <c r="AL1860" s="126"/>
      <c r="AM1860" s="126"/>
    </row>
    <row r="1861" spans="1:39" s="172" customFormat="1">
      <c r="A1861" s="126"/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  <c r="AF1861" s="126"/>
      <c r="AG1861" s="126"/>
      <c r="AH1861" s="126"/>
      <c r="AI1861" s="126"/>
      <c r="AJ1861" s="126"/>
      <c r="AK1861" s="126"/>
      <c r="AL1861" s="126"/>
      <c r="AM1861" s="126"/>
    </row>
    <row r="1862" spans="1:39" s="172" customFormat="1">
      <c r="A1862" s="126"/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  <c r="AF1862" s="126"/>
      <c r="AG1862" s="126"/>
      <c r="AH1862" s="126"/>
      <c r="AI1862" s="126"/>
      <c r="AJ1862" s="126"/>
      <c r="AK1862" s="126"/>
      <c r="AL1862" s="126"/>
      <c r="AM1862" s="126"/>
    </row>
    <row r="1863" spans="1:39" s="172" customFormat="1">
      <c r="A1863" s="126"/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  <c r="AF1863" s="126"/>
      <c r="AG1863" s="126"/>
      <c r="AH1863" s="126"/>
      <c r="AI1863" s="126"/>
      <c r="AJ1863" s="126"/>
      <c r="AK1863" s="126"/>
      <c r="AL1863" s="126"/>
      <c r="AM1863" s="126"/>
    </row>
    <row r="1864" spans="1:39" s="172" customFormat="1">
      <c r="A1864" s="126"/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  <c r="AF1864" s="126"/>
      <c r="AG1864" s="126"/>
      <c r="AH1864" s="126"/>
      <c r="AI1864" s="126"/>
      <c r="AJ1864" s="126"/>
      <c r="AK1864" s="126"/>
      <c r="AL1864" s="126"/>
      <c r="AM1864" s="126"/>
    </row>
    <row r="1865" spans="1:39" s="172" customFormat="1">
      <c r="A1865" s="126"/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  <c r="AF1865" s="126"/>
      <c r="AG1865" s="126"/>
      <c r="AH1865" s="126"/>
      <c r="AI1865" s="126"/>
      <c r="AJ1865" s="126"/>
      <c r="AK1865" s="126"/>
      <c r="AL1865" s="126"/>
      <c r="AM1865" s="126"/>
    </row>
    <row r="1866" spans="1:39" s="172" customFormat="1">
      <c r="A1866" s="126"/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  <c r="AF1866" s="126"/>
      <c r="AG1866" s="126"/>
      <c r="AH1866" s="126"/>
      <c r="AI1866" s="126"/>
      <c r="AJ1866" s="126"/>
      <c r="AK1866" s="126"/>
      <c r="AL1866" s="126"/>
      <c r="AM1866" s="126"/>
    </row>
    <row r="1867" spans="1:39" s="172" customFormat="1">
      <c r="A1867" s="126"/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  <c r="AF1867" s="126"/>
      <c r="AG1867" s="126"/>
      <c r="AH1867" s="126"/>
      <c r="AI1867" s="126"/>
      <c r="AJ1867" s="126"/>
      <c r="AK1867" s="126"/>
      <c r="AL1867" s="126"/>
      <c r="AM1867" s="126"/>
    </row>
    <row r="1868" spans="1:39" s="172" customFormat="1">
      <c r="A1868" s="126"/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  <c r="AF1868" s="126"/>
      <c r="AG1868" s="126"/>
      <c r="AH1868" s="126"/>
      <c r="AI1868" s="126"/>
      <c r="AJ1868" s="126"/>
      <c r="AK1868" s="126"/>
      <c r="AL1868" s="126"/>
      <c r="AM1868" s="126"/>
    </row>
    <row r="1869" spans="1:39" s="172" customFormat="1">
      <c r="A1869" s="126"/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  <c r="AF1869" s="126"/>
      <c r="AG1869" s="126"/>
      <c r="AH1869" s="126"/>
      <c r="AI1869" s="126"/>
      <c r="AJ1869" s="126"/>
      <c r="AK1869" s="126"/>
      <c r="AL1869" s="126"/>
      <c r="AM1869" s="126"/>
    </row>
    <row r="1870" spans="1:39" s="172" customFormat="1">
      <c r="A1870" s="126"/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  <c r="AF1870" s="126"/>
      <c r="AG1870" s="126"/>
      <c r="AH1870" s="126"/>
      <c r="AI1870" s="126"/>
      <c r="AJ1870" s="126"/>
      <c r="AK1870" s="126"/>
      <c r="AL1870" s="126"/>
      <c r="AM1870" s="126"/>
    </row>
    <row r="1871" spans="1:39" s="172" customFormat="1">
      <c r="A1871" s="126"/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  <c r="AF1871" s="126"/>
      <c r="AG1871" s="126"/>
      <c r="AH1871" s="126"/>
      <c r="AI1871" s="126"/>
      <c r="AJ1871" s="126"/>
      <c r="AK1871" s="126"/>
      <c r="AL1871" s="126"/>
      <c r="AM1871" s="126"/>
    </row>
    <row r="1872" spans="1:39" s="172" customFormat="1">
      <c r="A1872" s="126"/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  <c r="AF1872" s="126"/>
      <c r="AG1872" s="126"/>
      <c r="AH1872" s="126"/>
      <c r="AI1872" s="126"/>
      <c r="AJ1872" s="126"/>
      <c r="AK1872" s="126"/>
      <c r="AL1872" s="126"/>
      <c r="AM1872" s="126"/>
    </row>
    <row r="1873" spans="1:39" s="172" customFormat="1">
      <c r="A1873" s="126"/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  <c r="AF1873" s="126"/>
      <c r="AG1873" s="126"/>
      <c r="AH1873" s="126"/>
      <c r="AI1873" s="126"/>
      <c r="AJ1873" s="126"/>
      <c r="AK1873" s="126"/>
      <c r="AL1873" s="126"/>
      <c r="AM1873" s="126"/>
    </row>
    <row r="1874" spans="1:39" s="172" customFormat="1">
      <c r="A1874" s="126"/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  <c r="AF1874" s="126"/>
      <c r="AG1874" s="126"/>
      <c r="AH1874" s="126"/>
      <c r="AI1874" s="126"/>
      <c r="AJ1874" s="126"/>
      <c r="AK1874" s="126"/>
      <c r="AL1874" s="126"/>
      <c r="AM1874" s="126"/>
    </row>
    <row r="1875" spans="1:39" s="172" customFormat="1">
      <c r="A1875" s="126"/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  <c r="AF1875" s="126"/>
      <c r="AG1875" s="126"/>
      <c r="AH1875" s="126"/>
      <c r="AI1875" s="126"/>
      <c r="AJ1875" s="126"/>
      <c r="AK1875" s="126"/>
      <c r="AL1875" s="126"/>
      <c r="AM1875" s="126"/>
    </row>
    <row r="1876" spans="1:39" s="172" customFormat="1">
      <c r="A1876" s="126"/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  <c r="AF1876" s="126"/>
      <c r="AG1876" s="126"/>
      <c r="AH1876" s="126"/>
      <c r="AI1876" s="126"/>
      <c r="AJ1876" s="126"/>
      <c r="AK1876" s="126"/>
      <c r="AL1876" s="126"/>
      <c r="AM1876" s="126"/>
    </row>
    <row r="1877" spans="1:39" s="172" customFormat="1">
      <c r="A1877" s="126"/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  <c r="AF1877" s="126"/>
      <c r="AG1877" s="126"/>
      <c r="AH1877" s="126"/>
      <c r="AI1877" s="126"/>
      <c r="AJ1877" s="126"/>
      <c r="AK1877" s="126"/>
      <c r="AL1877" s="126"/>
      <c r="AM1877" s="126"/>
    </row>
    <row r="1878" spans="1:39" s="172" customFormat="1">
      <c r="A1878" s="126"/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  <c r="AF1878" s="126"/>
      <c r="AG1878" s="126"/>
      <c r="AH1878" s="126"/>
      <c r="AI1878" s="126"/>
      <c r="AJ1878" s="126"/>
      <c r="AK1878" s="126"/>
      <c r="AL1878" s="126"/>
      <c r="AM1878" s="126"/>
    </row>
    <row r="1879" spans="1:39" s="172" customFormat="1">
      <c r="A1879" s="126"/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  <c r="AF1879" s="126"/>
      <c r="AG1879" s="126"/>
      <c r="AH1879" s="126"/>
      <c r="AI1879" s="126"/>
      <c r="AJ1879" s="126"/>
      <c r="AK1879" s="126"/>
      <c r="AL1879" s="126"/>
      <c r="AM1879" s="126"/>
    </row>
    <row r="1880" spans="1:39" s="172" customFormat="1">
      <c r="A1880" s="126"/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  <c r="AF1880" s="126"/>
      <c r="AG1880" s="126"/>
      <c r="AH1880" s="126"/>
      <c r="AI1880" s="126"/>
      <c r="AJ1880" s="126"/>
      <c r="AK1880" s="126"/>
      <c r="AL1880" s="126"/>
      <c r="AM1880" s="126"/>
    </row>
    <row r="1881" spans="1:39" s="172" customFormat="1">
      <c r="A1881" s="126"/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  <c r="AF1881" s="126"/>
      <c r="AG1881" s="126"/>
      <c r="AH1881" s="126"/>
      <c r="AI1881" s="126"/>
      <c r="AJ1881" s="126"/>
      <c r="AK1881" s="126"/>
      <c r="AL1881" s="126"/>
      <c r="AM1881" s="126"/>
    </row>
    <row r="1882" spans="1:39" s="172" customFormat="1">
      <c r="A1882" s="126"/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  <c r="AF1882" s="126"/>
      <c r="AG1882" s="126"/>
      <c r="AH1882" s="126"/>
      <c r="AI1882" s="126"/>
      <c r="AJ1882" s="126"/>
      <c r="AK1882" s="126"/>
      <c r="AL1882" s="126"/>
      <c r="AM1882" s="126"/>
    </row>
    <row r="1883" spans="1:39" s="172" customFormat="1">
      <c r="A1883" s="126"/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  <c r="AF1883" s="126"/>
      <c r="AG1883" s="126"/>
      <c r="AH1883" s="126"/>
      <c r="AI1883" s="126"/>
      <c r="AJ1883" s="126"/>
      <c r="AK1883" s="126"/>
      <c r="AL1883" s="126"/>
      <c r="AM1883" s="126"/>
    </row>
    <row r="1884" spans="1:39" s="172" customFormat="1">
      <c r="A1884" s="126"/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  <c r="AF1884" s="126"/>
      <c r="AG1884" s="126"/>
      <c r="AH1884" s="126"/>
      <c r="AI1884" s="126"/>
      <c r="AJ1884" s="126"/>
      <c r="AK1884" s="126"/>
      <c r="AL1884" s="126"/>
      <c r="AM1884" s="126"/>
    </row>
    <row r="1885" spans="1:39" s="172" customFormat="1">
      <c r="A1885" s="126"/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  <c r="AF1885" s="126"/>
      <c r="AG1885" s="126"/>
      <c r="AH1885" s="126"/>
      <c r="AI1885" s="126"/>
      <c r="AJ1885" s="126"/>
      <c r="AK1885" s="126"/>
      <c r="AL1885" s="126"/>
      <c r="AM1885" s="126"/>
    </row>
    <row r="1886" spans="1:39" s="172" customFormat="1">
      <c r="A1886" s="126"/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  <c r="AF1886" s="126"/>
      <c r="AG1886" s="126"/>
      <c r="AH1886" s="126"/>
      <c r="AI1886" s="126"/>
      <c r="AJ1886" s="126"/>
      <c r="AK1886" s="126"/>
      <c r="AL1886" s="126"/>
      <c r="AM1886" s="126"/>
    </row>
    <row r="1887" spans="1:39" s="172" customFormat="1">
      <c r="A1887" s="126"/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  <c r="AF1887" s="126"/>
      <c r="AG1887" s="126"/>
      <c r="AH1887" s="126"/>
      <c r="AI1887" s="126"/>
      <c r="AJ1887" s="126"/>
      <c r="AK1887" s="126"/>
      <c r="AL1887" s="126"/>
      <c r="AM1887" s="126"/>
    </row>
    <row r="1888" spans="1:39" s="172" customFormat="1">
      <c r="A1888" s="126"/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  <c r="AF1888" s="126"/>
      <c r="AG1888" s="126"/>
      <c r="AH1888" s="126"/>
      <c r="AI1888" s="126"/>
      <c r="AJ1888" s="126"/>
      <c r="AK1888" s="126"/>
      <c r="AL1888" s="126"/>
      <c r="AM1888" s="126"/>
    </row>
    <row r="1889" spans="1:39" s="172" customFormat="1">
      <c r="A1889" s="126"/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  <c r="AF1889" s="126"/>
      <c r="AG1889" s="126"/>
      <c r="AH1889" s="126"/>
      <c r="AI1889" s="126"/>
      <c r="AJ1889" s="126"/>
      <c r="AK1889" s="126"/>
      <c r="AL1889" s="126"/>
      <c r="AM1889" s="126"/>
    </row>
    <row r="1890" spans="1:39" s="172" customFormat="1">
      <c r="A1890" s="126"/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  <c r="AF1890" s="126"/>
      <c r="AG1890" s="126"/>
      <c r="AH1890" s="126"/>
      <c r="AI1890" s="126"/>
      <c r="AJ1890" s="126"/>
      <c r="AK1890" s="126"/>
      <c r="AL1890" s="126"/>
      <c r="AM1890" s="126"/>
    </row>
    <row r="1891" spans="1:39" s="172" customFormat="1">
      <c r="A1891" s="126"/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  <c r="AF1891" s="126"/>
      <c r="AG1891" s="126"/>
      <c r="AH1891" s="126"/>
      <c r="AI1891" s="126"/>
      <c r="AJ1891" s="126"/>
      <c r="AK1891" s="126"/>
      <c r="AL1891" s="126"/>
      <c r="AM1891" s="126"/>
    </row>
    <row r="1892" spans="1:39" s="172" customFormat="1">
      <c r="A1892" s="126"/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  <c r="AF1892" s="126"/>
      <c r="AG1892" s="126"/>
      <c r="AH1892" s="126"/>
      <c r="AI1892" s="126"/>
      <c r="AJ1892" s="126"/>
      <c r="AK1892" s="126"/>
      <c r="AL1892" s="126"/>
      <c r="AM1892" s="126"/>
    </row>
    <row r="1893" spans="1:39" s="172" customFormat="1">
      <c r="A1893" s="126"/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  <c r="AF1893" s="126"/>
      <c r="AG1893" s="126"/>
      <c r="AH1893" s="126"/>
      <c r="AI1893" s="126"/>
      <c r="AJ1893" s="126"/>
      <c r="AK1893" s="126"/>
      <c r="AL1893" s="126"/>
      <c r="AM1893" s="126"/>
    </row>
    <row r="1894" spans="1:39" s="172" customFormat="1">
      <c r="A1894" s="126"/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  <c r="AF1894" s="126"/>
      <c r="AG1894" s="126"/>
      <c r="AH1894" s="126"/>
      <c r="AI1894" s="126"/>
      <c r="AJ1894" s="126"/>
      <c r="AK1894" s="126"/>
      <c r="AL1894" s="126"/>
      <c r="AM1894" s="126"/>
    </row>
    <row r="1895" spans="1:39" s="172" customFormat="1">
      <c r="A1895" s="126"/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  <c r="AF1895" s="126"/>
      <c r="AG1895" s="126"/>
      <c r="AH1895" s="126"/>
      <c r="AI1895" s="126"/>
      <c r="AJ1895" s="126"/>
      <c r="AK1895" s="126"/>
      <c r="AL1895" s="126"/>
      <c r="AM1895" s="126"/>
    </row>
    <row r="1896" spans="1:39" s="172" customFormat="1">
      <c r="A1896" s="126"/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  <c r="AF1896" s="126"/>
      <c r="AG1896" s="126"/>
      <c r="AH1896" s="126"/>
      <c r="AI1896" s="126"/>
      <c r="AJ1896" s="126"/>
      <c r="AK1896" s="126"/>
      <c r="AL1896" s="126"/>
      <c r="AM1896" s="126"/>
    </row>
    <row r="1897" spans="1:39" s="172" customFormat="1">
      <c r="A1897" s="126"/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  <c r="AF1897" s="126"/>
      <c r="AG1897" s="126"/>
      <c r="AH1897" s="126"/>
      <c r="AI1897" s="126"/>
      <c r="AJ1897" s="126"/>
      <c r="AK1897" s="126"/>
      <c r="AL1897" s="126"/>
      <c r="AM1897" s="126"/>
    </row>
    <row r="1898" spans="1:39" s="172" customFormat="1">
      <c r="A1898" s="126"/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  <c r="AF1898" s="126"/>
      <c r="AG1898" s="126"/>
      <c r="AH1898" s="126"/>
      <c r="AI1898" s="126"/>
      <c r="AJ1898" s="126"/>
      <c r="AK1898" s="126"/>
      <c r="AL1898" s="126"/>
      <c r="AM1898" s="126"/>
    </row>
    <row r="1899" spans="1:39" s="172" customFormat="1">
      <c r="A1899" s="126"/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  <c r="AF1899" s="126"/>
      <c r="AG1899" s="126"/>
      <c r="AH1899" s="126"/>
      <c r="AI1899" s="126"/>
      <c r="AJ1899" s="126"/>
      <c r="AK1899" s="126"/>
      <c r="AL1899" s="126"/>
      <c r="AM1899" s="126"/>
    </row>
    <row r="1900" spans="1:39" s="172" customFormat="1">
      <c r="A1900" s="126"/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  <c r="AF1900" s="126"/>
      <c r="AG1900" s="126"/>
      <c r="AH1900" s="126"/>
      <c r="AI1900" s="126"/>
      <c r="AJ1900" s="126"/>
      <c r="AK1900" s="126"/>
      <c r="AL1900" s="126"/>
      <c r="AM1900" s="126"/>
    </row>
    <row r="1901" spans="1:39" s="172" customFormat="1">
      <c r="A1901" s="126"/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  <c r="AF1901" s="126"/>
      <c r="AG1901" s="126"/>
      <c r="AH1901" s="126"/>
      <c r="AI1901" s="126"/>
      <c r="AJ1901" s="126"/>
      <c r="AK1901" s="126"/>
      <c r="AL1901" s="126"/>
      <c r="AM1901" s="126"/>
    </row>
    <row r="1902" spans="1:39" s="172" customFormat="1">
      <c r="A1902" s="126"/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  <c r="AF1902" s="126"/>
      <c r="AG1902" s="126"/>
      <c r="AH1902" s="126"/>
      <c r="AI1902" s="126"/>
      <c r="AJ1902" s="126"/>
      <c r="AK1902" s="126"/>
      <c r="AL1902" s="126"/>
      <c r="AM1902" s="126"/>
    </row>
    <row r="1903" spans="1:39" s="172" customFormat="1">
      <c r="A1903" s="126"/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  <c r="AF1903" s="126"/>
      <c r="AG1903" s="126"/>
      <c r="AH1903" s="126"/>
      <c r="AI1903" s="126"/>
      <c r="AJ1903" s="126"/>
      <c r="AK1903" s="126"/>
      <c r="AL1903" s="126"/>
      <c r="AM1903" s="126"/>
    </row>
    <row r="1904" spans="1:39" s="172" customFormat="1">
      <c r="A1904" s="126"/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  <c r="AF1904" s="126"/>
      <c r="AG1904" s="126"/>
      <c r="AH1904" s="126"/>
      <c r="AI1904" s="126"/>
      <c r="AJ1904" s="126"/>
      <c r="AK1904" s="126"/>
      <c r="AL1904" s="126"/>
      <c r="AM1904" s="126"/>
    </row>
    <row r="1905" spans="1:39" s="172" customFormat="1">
      <c r="A1905" s="126"/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  <c r="AF1905" s="126"/>
      <c r="AG1905" s="126"/>
      <c r="AH1905" s="126"/>
      <c r="AI1905" s="126"/>
      <c r="AJ1905" s="126"/>
      <c r="AK1905" s="126"/>
      <c r="AL1905" s="126"/>
      <c r="AM1905" s="126"/>
    </row>
    <row r="1906" spans="1:39" s="172" customFormat="1">
      <c r="A1906" s="126"/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  <c r="AF1906" s="126"/>
      <c r="AG1906" s="126"/>
      <c r="AH1906" s="126"/>
      <c r="AI1906" s="126"/>
      <c r="AJ1906" s="126"/>
      <c r="AK1906" s="126"/>
      <c r="AL1906" s="126"/>
      <c r="AM1906" s="126"/>
    </row>
    <row r="1907" spans="1:39" s="172" customFormat="1">
      <c r="A1907" s="126"/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  <c r="AF1907" s="126"/>
      <c r="AG1907" s="126"/>
      <c r="AH1907" s="126"/>
      <c r="AI1907" s="126"/>
      <c r="AJ1907" s="126"/>
      <c r="AK1907" s="126"/>
      <c r="AL1907" s="126"/>
      <c r="AM1907" s="126"/>
    </row>
    <row r="1908" spans="1:39" s="172" customFormat="1">
      <c r="A1908" s="126"/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  <c r="AF1908" s="126"/>
      <c r="AG1908" s="126"/>
      <c r="AH1908" s="126"/>
      <c r="AI1908" s="126"/>
      <c r="AJ1908" s="126"/>
      <c r="AK1908" s="126"/>
      <c r="AL1908" s="126"/>
      <c r="AM1908" s="126"/>
    </row>
    <row r="1909" spans="1:39" s="172" customFormat="1">
      <c r="A1909" s="126"/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  <c r="AF1909" s="126"/>
      <c r="AG1909" s="126"/>
      <c r="AH1909" s="126"/>
      <c r="AI1909" s="126"/>
      <c r="AJ1909" s="126"/>
      <c r="AK1909" s="126"/>
      <c r="AL1909" s="126"/>
      <c r="AM1909" s="126"/>
    </row>
    <row r="1910" spans="1:39" s="172" customFormat="1">
      <c r="A1910" s="126"/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  <c r="AF1910" s="126"/>
      <c r="AG1910" s="126"/>
      <c r="AH1910" s="126"/>
      <c r="AI1910" s="126"/>
      <c r="AJ1910" s="126"/>
      <c r="AK1910" s="126"/>
      <c r="AL1910" s="126"/>
      <c r="AM1910" s="126"/>
    </row>
    <row r="1911" spans="1:39" s="172" customFormat="1">
      <c r="A1911" s="126"/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  <c r="AF1911" s="126"/>
      <c r="AG1911" s="126"/>
      <c r="AH1911" s="126"/>
      <c r="AI1911" s="126"/>
      <c r="AJ1911" s="126"/>
      <c r="AK1911" s="126"/>
      <c r="AL1911" s="126"/>
      <c r="AM1911" s="126"/>
    </row>
    <row r="1912" spans="1:39" s="172" customFormat="1">
      <c r="A1912" s="126"/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  <c r="AF1912" s="126"/>
      <c r="AG1912" s="126"/>
      <c r="AH1912" s="126"/>
      <c r="AI1912" s="126"/>
      <c r="AJ1912" s="126"/>
      <c r="AK1912" s="126"/>
      <c r="AL1912" s="126"/>
      <c r="AM1912" s="126"/>
    </row>
    <row r="1913" spans="1:39" s="172" customFormat="1">
      <c r="A1913" s="126"/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  <c r="AF1913" s="126"/>
      <c r="AG1913" s="126"/>
      <c r="AH1913" s="126"/>
      <c r="AI1913" s="126"/>
      <c r="AJ1913" s="126"/>
      <c r="AK1913" s="126"/>
      <c r="AL1913" s="126"/>
      <c r="AM1913" s="126"/>
    </row>
    <row r="1914" spans="1:39" s="172" customFormat="1">
      <c r="A1914" s="126"/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  <c r="AF1914" s="126"/>
      <c r="AG1914" s="126"/>
      <c r="AH1914" s="126"/>
      <c r="AI1914" s="126"/>
      <c r="AJ1914" s="126"/>
      <c r="AK1914" s="126"/>
      <c r="AL1914" s="126"/>
      <c r="AM1914" s="126"/>
    </row>
    <row r="1915" spans="1:39" s="172" customFormat="1">
      <c r="A1915" s="126"/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  <c r="AF1915" s="126"/>
      <c r="AG1915" s="126"/>
      <c r="AH1915" s="126"/>
      <c r="AI1915" s="126"/>
      <c r="AJ1915" s="126"/>
      <c r="AK1915" s="126"/>
      <c r="AL1915" s="126"/>
      <c r="AM1915" s="126"/>
    </row>
    <row r="1916" spans="1:39" s="172" customFormat="1">
      <c r="A1916" s="126"/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  <c r="AF1916" s="126"/>
      <c r="AG1916" s="126"/>
      <c r="AH1916" s="126"/>
      <c r="AI1916" s="126"/>
      <c r="AJ1916" s="126"/>
      <c r="AK1916" s="126"/>
      <c r="AL1916" s="126"/>
      <c r="AM1916" s="126"/>
    </row>
    <row r="1917" spans="1:39" s="172" customFormat="1">
      <c r="A1917" s="126"/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  <c r="AF1917" s="126"/>
      <c r="AG1917" s="126"/>
      <c r="AH1917" s="126"/>
      <c r="AI1917" s="126"/>
      <c r="AJ1917" s="126"/>
      <c r="AK1917" s="126"/>
      <c r="AL1917" s="126"/>
      <c r="AM1917" s="126"/>
    </row>
    <row r="1918" spans="1:39" s="172" customFormat="1">
      <c r="A1918" s="126"/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  <c r="AF1918" s="126"/>
      <c r="AG1918" s="126"/>
      <c r="AH1918" s="126"/>
      <c r="AI1918" s="126"/>
      <c r="AJ1918" s="126"/>
      <c r="AK1918" s="126"/>
      <c r="AL1918" s="126"/>
      <c r="AM1918" s="126"/>
    </row>
    <row r="1919" spans="1:39" s="172" customFormat="1">
      <c r="A1919" s="126"/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  <c r="AF1919" s="126"/>
      <c r="AG1919" s="126"/>
      <c r="AH1919" s="126"/>
      <c r="AI1919" s="126"/>
      <c r="AJ1919" s="126"/>
      <c r="AK1919" s="126"/>
      <c r="AL1919" s="126"/>
      <c r="AM1919" s="126"/>
    </row>
    <row r="1920" spans="1:39" s="172" customFormat="1">
      <c r="A1920" s="126"/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  <c r="AF1920" s="126"/>
      <c r="AG1920" s="126"/>
      <c r="AH1920" s="126"/>
      <c r="AI1920" s="126"/>
      <c r="AJ1920" s="126"/>
      <c r="AK1920" s="126"/>
      <c r="AL1920" s="126"/>
      <c r="AM1920" s="126"/>
    </row>
    <row r="1921" spans="1:39" s="172" customFormat="1">
      <c r="A1921" s="126"/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  <c r="AF1921" s="126"/>
      <c r="AG1921" s="126"/>
      <c r="AH1921" s="126"/>
      <c r="AI1921" s="126"/>
      <c r="AJ1921" s="126"/>
      <c r="AK1921" s="126"/>
      <c r="AL1921" s="126"/>
      <c r="AM1921" s="126"/>
    </row>
    <row r="1922" spans="1:39" s="172" customFormat="1">
      <c r="A1922" s="126"/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  <c r="AF1922" s="126"/>
      <c r="AG1922" s="126"/>
      <c r="AH1922" s="126"/>
      <c r="AI1922" s="126"/>
      <c r="AJ1922" s="126"/>
      <c r="AK1922" s="126"/>
      <c r="AL1922" s="126"/>
      <c r="AM1922" s="126"/>
    </row>
    <row r="1923" spans="1:39" s="172" customFormat="1">
      <c r="A1923" s="126"/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  <c r="AF1923" s="126"/>
      <c r="AG1923" s="126"/>
      <c r="AH1923" s="126"/>
      <c r="AI1923" s="126"/>
      <c r="AJ1923" s="126"/>
      <c r="AK1923" s="126"/>
      <c r="AL1923" s="126"/>
      <c r="AM1923" s="126"/>
    </row>
    <row r="1924" spans="1:39" s="172" customFormat="1">
      <c r="A1924" s="126"/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  <c r="AF1924" s="126"/>
      <c r="AG1924" s="126"/>
      <c r="AH1924" s="126"/>
      <c r="AI1924" s="126"/>
      <c r="AJ1924" s="126"/>
      <c r="AK1924" s="126"/>
      <c r="AL1924" s="126"/>
      <c r="AM1924" s="126"/>
    </row>
    <row r="1925" spans="1:39" s="172" customFormat="1">
      <c r="A1925" s="126"/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  <c r="AF1925" s="126"/>
      <c r="AG1925" s="126"/>
      <c r="AH1925" s="126"/>
      <c r="AI1925" s="126"/>
      <c r="AJ1925" s="126"/>
      <c r="AK1925" s="126"/>
      <c r="AL1925" s="126"/>
      <c r="AM1925" s="126"/>
    </row>
    <row r="1926" spans="1:39" s="172" customFormat="1">
      <c r="A1926" s="126"/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  <c r="AF1926" s="126"/>
      <c r="AG1926" s="126"/>
      <c r="AH1926" s="126"/>
      <c r="AI1926" s="126"/>
      <c r="AJ1926" s="126"/>
      <c r="AK1926" s="126"/>
      <c r="AL1926" s="126"/>
      <c r="AM1926" s="126"/>
    </row>
    <row r="1927" spans="1:39" s="172" customFormat="1">
      <c r="A1927" s="126"/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  <c r="AF1927" s="126"/>
      <c r="AG1927" s="126"/>
      <c r="AH1927" s="126"/>
      <c r="AI1927" s="126"/>
      <c r="AJ1927" s="126"/>
      <c r="AK1927" s="126"/>
      <c r="AL1927" s="126"/>
      <c r="AM1927" s="126"/>
    </row>
    <row r="1928" spans="1:39" s="172" customFormat="1">
      <c r="A1928" s="126"/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  <c r="AF1928" s="126"/>
      <c r="AG1928" s="126"/>
      <c r="AH1928" s="126"/>
      <c r="AI1928" s="126"/>
      <c r="AJ1928" s="126"/>
      <c r="AK1928" s="126"/>
      <c r="AL1928" s="126"/>
      <c r="AM1928" s="126"/>
    </row>
    <row r="1929" spans="1:39" s="172" customFormat="1">
      <c r="A1929" s="126"/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  <c r="AF1929" s="126"/>
      <c r="AG1929" s="126"/>
      <c r="AH1929" s="126"/>
      <c r="AI1929" s="126"/>
      <c r="AJ1929" s="126"/>
      <c r="AK1929" s="126"/>
      <c r="AL1929" s="126"/>
      <c r="AM1929" s="126"/>
    </row>
    <row r="1930" spans="1:39" s="172" customFormat="1">
      <c r="A1930" s="126"/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  <c r="AF1930" s="126"/>
      <c r="AG1930" s="126"/>
      <c r="AH1930" s="126"/>
      <c r="AI1930" s="126"/>
      <c r="AJ1930" s="126"/>
      <c r="AK1930" s="126"/>
      <c r="AL1930" s="126"/>
      <c r="AM1930" s="126"/>
    </row>
    <row r="1931" spans="1:39" s="172" customFormat="1">
      <c r="A1931" s="126"/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  <c r="AF1931" s="126"/>
      <c r="AG1931" s="126"/>
      <c r="AH1931" s="126"/>
      <c r="AI1931" s="126"/>
      <c r="AJ1931" s="126"/>
      <c r="AK1931" s="126"/>
      <c r="AL1931" s="126"/>
      <c r="AM1931" s="126"/>
    </row>
    <row r="1932" spans="1:39" s="172" customFormat="1">
      <c r="A1932" s="126"/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  <c r="AF1932" s="126"/>
      <c r="AG1932" s="126"/>
      <c r="AH1932" s="126"/>
      <c r="AI1932" s="126"/>
      <c r="AJ1932" s="126"/>
      <c r="AK1932" s="126"/>
      <c r="AL1932" s="126"/>
      <c r="AM1932" s="126"/>
    </row>
    <row r="1933" spans="1:39" s="172" customFormat="1">
      <c r="A1933" s="126"/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  <c r="AF1933" s="126"/>
      <c r="AG1933" s="126"/>
      <c r="AH1933" s="126"/>
      <c r="AI1933" s="126"/>
      <c r="AJ1933" s="126"/>
      <c r="AK1933" s="126"/>
      <c r="AL1933" s="126"/>
      <c r="AM1933" s="126"/>
    </row>
    <row r="1934" spans="1:39" s="172" customFormat="1">
      <c r="A1934" s="126"/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  <c r="AF1934" s="126"/>
      <c r="AG1934" s="126"/>
      <c r="AH1934" s="126"/>
      <c r="AI1934" s="126"/>
      <c r="AJ1934" s="126"/>
      <c r="AK1934" s="126"/>
      <c r="AL1934" s="126"/>
      <c r="AM1934" s="126"/>
    </row>
    <row r="1935" spans="1:39" s="172" customFormat="1">
      <c r="A1935" s="126"/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  <c r="AF1935" s="126"/>
      <c r="AG1935" s="126"/>
      <c r="AH1935" s="126"/>
      <c r="AI1935" s="126"/>
      <c r="AJ1935" s="126"/>
      <c r="AK1935" s="126"/>
      <c r="AL1935" s="126"/>
      <c r="AM1935" s="126"/>
    </row>
    <row r="1936" spans="1:39" s="172" customFormat="1">
      <c r="A1936" s="126"/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  <c r="AF1936" s="126"/>
      <c r="AG1936" s="126"/>
      <c r="AH1936" s="126"/>
      <c r="AI1936" s="126"/>
      <c r="AJ1936" s="126"/>
      <c r="AK1936" s="126"/>
      <c r="AL1936" s="126"/>
      <c r="AM1936" s="126"/>
    </row>
    <row r="1937" spans="1:39" s="172" customFormat="1">
      <c r="A1937" s="126"/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  <c r="AF1937" s="126"/>
      <c r="AG1937" s="126"/>
      <c r="AH1937" s="126"/>
      <c r="AI1937" s="126"/>
      <c r="AJ1937" s="126"/>
      <c r="AK1937" s="126"/>
      <c r="AL1937" s="126"/>
      <c r="AM1937" s="126"/>
    </row>
    <row r="1938" spans="1:39" s="172" customFormat="1">
      <c r="A1938" s="126"/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  <c r="AF1938" s="126"/>
      <c r="AG1938" s="126"/>
      <c r="AH1938" s="126"/>
      <c r="AI1938" s="126"/>
      <c r="AJ1938" s="126"/>
      <c r="AK1938" s="126"/>
      <c r="AL1938" s="126"/>
      <c r="AM1938" s="126"/>
    </row>
    <row r="1939" spans="1:39" s="172" customFormat="1">
      <c r="A1939" s="126"/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  <c r="AF1939" s="126"/>
      <c r="AG1939" s="126"/>
      <c r="AH1939" s="126"/>
      <c r="AI1939" s="126"/>
      <c r="AJ1939" s="126"/>
      <c r="AK1939" s="126"/>
      <c r="AL1939" s="126"/>
      <c r="AM1939" s="126"/>
    </row>
    <row r="1940" spans="1:39" s="172" customFormat="1">
      <c r="A1940" s="126"/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  <c r="AF1940" s="126"/>
      <c r="AG1940" s="126"/>
      <c r="AH1940" s="126"/>
      <c r="AI1940" s="126"/>
      <c r="AJ1940" s="126"/>
      <c r="AK1940" s="126"/>
      <c r="AL1940" s="126"/>
      <c r="AM1940" s="126"/>
    </row>
    <row r="1941" spans="1:39" s="172" customFormat="1">
      <c r="A1941" s="126"/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  <c r="AF1941" s="126"/>
      <c r="AG1941" s="126"/>
      <c r="AH1941" s="126"/>
      <c r="AI1941" s="126"/>
      <c r="AJ1941" s="126"/>
      <c r="AK1941" s="126"/>
      <c r="AL1941" s="126"/>
      <c r="AM1941" s="126"/>
    </row>
    <row r="1942" spans="1:39" s="172" customFormat="1">
      <c r="A1942" s="126"/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  <c r="AF1942" s="126"/>
      <c r="AG1942" s="126"/>
      <c r="AH1942" s="126"/>
      <c r="AI1942" s="126"/>
      <c r="AJ1942" s="126"/>
      <c r="AK1942" s="126"/>
      <c r="AL1942" s="126"/>
      <c r="AM1942" s="126"/>
    </row>
    <row r="1943" spans="1:39" s="172" customFormat="1">
      <c r="A1943" s="126"/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  <c r="AF1943" s="126"/>
      <c r="AG1943" s="126"/>
      <c r="AH1943" s="126"/>
      <c r="AI1943" s="126"/>
      <c r="AJ1943" s="126"/>
      <c r="AK1943" s="126"/>
      <c r="AL1943" s="126"/>
      <c r="AM1943" s="126"/>
    </row>
    <row r="1944" spans="1:39" s="172" customFormat="1">
      <c r="A1944" s="126"/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  <c r="AF1944" s="126"/>
      <c r="AG1944" s="126"/>
      <c r="AH1944" s="126"/>
      <c r="AI1944" s="126"/>
      <c r="AJ1944" s="126"/>
      <c r="AK1944" s="126"/>
      <c r="AL1944" s="126"/>
      <c r="AM1944" s="126"/>
    </row>
    <row r="1945" spans="1:39" s="172" customFormat="1">
      <c r="A1945" s="126"/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  <c r="AF1945" s="126"/>
      <c r="AG1945" s="126"/>
      <c r="AH1945" s="126"/>
      <c r="AI1945" s="126"/>
      <c r="AJ1945" s="126"/>
      <c r="AK1945" s="126"/>
      <c r="AL1945" s="126"/>
      <c r="AM1945" s="126"/>
    </row>
    <row r="1946" spans="1:39" s="172" customFormat="1">
      <c r="A1946" s="126"/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  <c r="AF1946" s="126"/>
      <c r="AG1946" s="126"/>
      <c r="AH1946" s="126"/>
      <c r="AI1946" s="126"/>
      <c r="AJ1946" s="126"/>
      <c r="AK1946" s="126"/>
      <c r="AL1946" s="126"/>
      <c r="AM1946" s="126"/>
    </row>
    <row r="1947" spans="1:39" s="172" customFormat="1">
      <c r="A1947" s="126"/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  <c r="AF1947" s="126"/>
      <c r="AG1947" s="126"/>
      <c r="AH1947" s="126"/>
      <c r="AI1947" s="126"/>
      <c r="AJ1947" s="126"/>
      <c r="AK1947" s="126"/>
      <c r="AL1947" s="126"/>
      <c r="AM1947" s="126"/>
    </row>
    <row r="1948" spans="1:39" s="172" customFormat="1">
      <c r="A1948" s="126"/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  <c r="AF1948" s="126"/>
      <c r="AG1948" s="126"/>
      <c r="AH1948" s="126"/>
      <c r="AI1948" s="126"/>
      <c r="AJ1948" s="126"/>
      <c r="AK1948" s="126"/>
      <c r="AL1948" s="126"/>
      <c r="AM1948" s="126"/>
    </row>
    <row r="1949" spans="1:39" s="172" customFormat="1">
      <c r="A1949" s="126"/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  <c r="AF1949" s="126"/>
      <c r="AG1949" s="126"/>
      <c r="AH1949" s="126"/>
      <c r="AI1949" s="126"/>
      <c r="AJ1949" s="126"/>
      <c r="AK1949" s="126"/>
      <c r="AL1949" s="126"/>
      <c r="AM1949" s="126"/>
    </row>
    <row r="1950" spans="1:39" s="172" customFormat="1">
      <c r="A1950" s="126"/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  <c r="AF1950" s="126"/>
      <c r="AG1950" s="126"/>
      <c r="AH1950" s="126"/>
      <c r="AI1950" s="126"/>
      <c r="AJ1950" s="126"/>
      <c r="AK1950" s="126"/>
      <c r="AL1950" s="126"/>
      <c r="AM1950" s="126"/>
    </row>
    <row r="1951" spans="1:39" s="172" customFormat="1">
      <c r="A1951" s="126"/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  <c r="AF1951" s="126"/>
      <c r="AG1951" s="126"/>
      <c r="AH1951" s="126"/>
      <c r="AI1951" s="126"/>
      <c r="AJ1951" s="126"/>
      <c r="AK1951" s="126"/>
      <c r="AL1951" s="126"/>
      <c r="AM1951" s="126"/>
    </row>
    <row r="1952" spans="1:39" s="172" customFormat="1">
      <c r="A1952" s="126"/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  <c r="AF1952" s="126"/>
      <c r="AG1952" s="126"/>
      <c r="AH1952" s="126"/>
      <c r="AI1952" s="126"/>
      <c r="AJ1952" s="126"/>
      <c r="AK1952" s="126"/>
      <c r="AL1952" s="126"/>
      <c r="AM1952" s="126"/>
    </row>
    <row r="1953" spans="1:39" s="172" customFormat="1">
      <c r="A1953" s="126"/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  <c r="AF1953" s="126"/>
      <c r="AG1953" s="126"/>
      <c r="AH1953" s="126"/>
      <c r="AI1953" s="126"/>
      <c r="AJ1953" s="126"/>
      <c r="AK1953" s="126"/>
      <c r="AL1953" s="126"/>
      <c r="AM1953" s="126"/>
    </row>
    <row r="1954" spans="1:39" s="172" customFormat="1">
      <c r="A1954" s="126"/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  <c r="AF1954" s="126"/>
      <c r="AG1954" s="126"/>
      <c r="AH1954" s="126"/>
      <c r="AI1954" s="126"/>
      <c r="AJ1954" s="126"/>
      <c r="AK1954" s="126"/>
      <c r="AL1954" s="126"/>
      <c r="AM1954" s="126"/>
    </row>
    <row r="1955" spans="1:39" s="172" customFormat="1">
      <c r="A1955" s="126"/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  <c r="AF1955" s="126"/>
      <c r="AG1955" s="126"/>
      <c r="AH1955" s="126"/>
      <c r="AI1955" s="126"/>
      <c r="AJ1955" s="126"/>
      <c r="AK1955" s="126"/>
      <c r="AL1955" s="126"/>
      <c r="AM1955" s="126"/>
    </row>
    <row r="1956" spans="1:39" s="172" customFormat="1">
      <c r="A1956" s="126"/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  <c r="AF1956" s="126"/>
      <c r="AG1956" s="126"/>
      <c r="AH1956" s="126"/>
      <c r="AI1956" s="126"/>
      <c r="AJ1956" s="126"/>
      <c r="AK1956" s="126"/>
      <c r="AL1956" s="126"/>
      <c r="AM1956" s="126"/>
    </row>
    <row r="1957" spans="1:39" s="172" customFormat="1">
      <c r="A1957" s="126"/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  <c r="AF1957" s="126"/>
      <c r="AG1957" s="126"/>
      <c r="AH1957" s="126"/>
      <c r="AI1957" s="126"/>
      <c r="AJ1957" s="126"/>
      <c r="AK1957" s="126"/>
      <c r="AL1957" s="126"/>
      <c r="AM1957" s="126"/>
    </row>
    <row r="1958" spans="1:39" s="172" customFormat="1">
      <c r="A1958" s="126"/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  <c r="AF1958" s="126"/>
      <c r="AG1958" s="126"/>
      <c r="AH1958" s="126"/>
      <c r="AI1958" s="126"/>
      <c r="AJ1958" s="126"/>
      <c r="AK1958" s="126"/>
      <c r="AL1958" s="126"/>
      <c r="AM1958" s="126"/>
    </row>
    <row r="1959" spans="1:39" s="172" customFormat="1">
      <c r="A1959" s="126"/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  <c r="AF1959" s="126"/>
      <c r="AG1959" s="126"/>
      <c r="AH1959" s="126"/>
      <c r="AI1959" s="126"/>
      <c r="AJ1959" s="126"/>
      <c r="AK1959" s="126"/>
      <c r="AL1959" s="126"/>
      <c r="AM1959" s="126"/>
    </row>
    <row r="1960" spans="1:39" s="172" customFormat="1">
      <c r="A1960" s="126"/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  <c r="AF1960" s="126"/>
      <c r="AG1960" s="126"/>
      <c r="AH1960" s="126"/>
      <c r="AI1960" s="126"/>
      <c r="AJ1960" s="126"/>
      <c r="AK1960" s="126"/>
      <c r="AL1960" s="126"/>
      <c r="AM1960" s="126"/>
    </row>
    <row r="1961" spans="1:39" s="172" customFormat="1">
      <c r="A1961" s="126"/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  <c r="AF1961" s="126"/>
      <c r="AG1961" s="126"/>
      <c r="AH1961" s="126"/>
      <c r="AI1961" s="126"/>
      <c r="AJ1961" s="126"/>
      <c r="AK1961" s="126"/>
      <c r="AL1961" s="126"/>
      <c r="AM1961" s="126"/>
    </row>
    <row r="1962" spans="1:39" s="172" customFormat="1">
      <c r="A1962" s="126"/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  <c r="AF1962" s="126"/>
      <c r="AG1962" s="126"/>
      <c r="AH1962" s="126"/>
      <c r="AI1962" s="126"/>
      <c r="AJ1962" s="126"/>
      <c r="AK1962" s="126"/>
      <c r="AL1962" s="126"/>
      <c r="AM1962" s="126"/>
    </row>
    <row r="1963" spans="1:39" s="172" customFormat="1">
      <c r="A1963" s="126"/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  <c r="AF1963" s="126"/>
      <c r="AG1963" s="126"/>
      <c r="AH1963" s="126"/>
      <c r="AI1963" s="126"/>
      <c r="AJ1963" s="126"/>
      <c r="AK1963" s="126"/>
      <c r="AL1963" s="126"/>
      <c r="AM1963" s="126"/>
    </row>
    <row r="1964" spans="1:39" s="172" customFormat="1">
      <c r="A1964" s="126"/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  <c r="AF1964" s="126"/>
      <c r="AG1964" s="126"/>
      <c r="AH1964" s="126"/>
      <c r="AI1964" s="126"/>
      <c r="AJ1964" s="126"/>
      <c r="AK1964" s="126"/>
      <c r="AL1964" s="126"/>
      <c r="AM1964" s="126"/>
    </row>
    <row r="1965" spans="1:39" s="172" customFormat="1">
      <c r="A1965" s="126"/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  <c r="AF1965" s="126"/>
      <c r="AG1965" s="126"/>
      <c r="AH1965" s="126"/>
      <c r="AI1965" s="126"/>
      <c r="AJ1965" s="126"/>
      <c r="AK1965" s="126"/>
      <c r="AL1965" s="126"/>
      <c r="AM1965" s="126"/>
    </row>
    <row r="1966" spans="1:39" s="172" customFormat="1">
      <c r="A1966" s="126"/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  <c r="AF1966" s="126"/>
      <c r="AG1966" s="126"/>
      <c r="AH1966" s="126"/>
      <c r="AI1966" s="126"/>
      <c r="AJ1966" s="126"/>
      <c r="AK1966" s="126"/>
      <c r="AL1966" s="126"/>
      <c r="AM1966" s="126"/>
    </row>
    <row r="1967" spans="1:39" s="172" customFormat="1">
      <c r="A1967" s="126"/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  <c r="AF1967" s="126"/>
      <c r="AG1967" s="126"/>
      <c r="AH1967" s="126"/>
      <c r="AI1967" s="126"/>
      <c r="AJ1967" s="126"/>
      <c r="AK1967" s="126"/>
      <c r="AL1967" s="126"/>
      <c r="AM1967" s="126"/>
    </row>
    <row r="1968" spans="1:39" s="172" customFormat="1">
      <c r="A1968" s="126"/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  <c r="AF1968" s="126"/>
      <c r="AG1968" s="126"/>
      <c r="AH1968" s="126"/>
      <c r="AI1968" s="126"/>
      <c r="AJ1968" s="126"/>
      <c r="AK1968" s="126"/>
      <c r="AL1968" s="126"/>
      <c r="AM1968" s="126"/>
    </row>
    <row r="1969" spans="1:39" s="172" customFormat="1">
      <c r="A1969" s="126"/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  <c r="AF1969" s="126"/>
      <c r="AG1969" s="126"/>
      <c r="AH1969" s="126"/>
      <c r="AI1969" s="126"/>
      <c r="AJ1969" s="126"/>
      <c r="AK1969" s="126"/>
      <c r="AL1969" s="126"/>
      <c r="AM1969" s="126"/>
    </row>
    <row r="1970" spans="1:39" s="172" customFormat="1">
      <c r="A1970" s="126"/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  <c r="AF1970" s="126"/>
      <c r="AG1970" s="126"/>
      <c r="AH1970" s="126"/>
      <c r="AI1970" s="126"/>
      <c r="AJ1970" s="126"/>
      <c r="AK1970" s="126"/>
      <c r="AL1970" s="126"/>
      <c r="AM1970" s="126"/>
    </row>
    <row r="1971" spans="1:39" s="172" customFormat="1">
      <c r="A1971" s="126"/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  <c r="AF1971" s="126"/>
      <c r="AG1971" s="126"/>
      <c r="AH1971" s="126"/>
      <c r="AI1971" s="126"/>
      <c r="AJ1971" s="126"/>
      <c r="AK1971" s="126"/>
      <c r="AL1971" s="126"/>
      <c r="AM1971" s="126"/>
    </row>
    <row r="1972" spans="1:39" s="172" customFormat="1">
      <c r="A1972" s="126"/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  <c r="AF1972" s="126"/>
      <c r="AG1972" s="126"/>
      <c r="AH1972" s="126"/>
      <c r="AI1972" s="126"/>
      <c r="AJ1972" s="126"/>
      <c r="AK1972" s="126"/>
      <c r="AL1972" s="126"/>
      <c r="AM1972" s="126"/>
    </row>
    <row r="1973" spans="1:39" s="172" customFormat="1">
      <c r="A1973" s="126"/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  <c r="AF1973" s="126"/>
      <c r="AG1973" s="126"/>
      <c r="AH1973" s="126"/>
      <c r="AI1973" s="126"/>
      <c r="AJ1973" s="126"/>
      <c r="AK1973" s="126"/>
      <c r="AL1973" s="126"/>
      <c r="AM1973" s="126"/>
    </row>
    <row r="1974" spans="1:39" s="172" customFormat="1">
      <c r="A1974" s="126"/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  <c r="AF1974" s="126"/>
      <c r="AG1974" s="126"/>
      <c r="AH1974" s="126"/>
      <c r="AI1974" s="126"/>
      <c r="AJ1974" s="126"/>
      <c r="AK1974" s="126"/>
      <c r="AL1974" s="126"/>
      <c r="AM1974" s="126"/>
    </row>
    <row r="1975" spans="1:39" s="172" customFormat="1">
      <c r="A1975" s="126"/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  <c r="AF1975" s="126"/>
      <c r="AG1975" s="126"/>
      <c r="AH1975" s="126"/>
      <c r="AI1975" s="126"/>
      <c r="AJ1975" s="126"/>
      <c r="AK1975" s="126"/>
      <c r="AL1975" s="126"/>
      <c r="AM1975" s="126"/>
    </row>
    <row r="1976" spans="1:39" s="172" customFormat="1">
      <c r="A1976" s="126"/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  <c r="AF1976" s="126"/>
      <c r="AG1976" s="126"/>
      <c r="AH1976" s="126"/>
      <c r="AI1976" s="126"/>
      <c r="AJ1976" s="126"/>
      <c r="AK1976" s="126"/>
      <c r="AL1976" s="126"/>
      <c r="AM1976" s="126"/>
    </row>
    <row r="1977" spans="1:39" s="172" customFormat="1">
      <c r="A1977" s="126"/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  <c r="AF1977" s="126"/>
      <c r="AG1977" s="126"/>
      <c r="AH1977" s="126"/>
      <c r="AI1977" s="126"/>
      <c r="AJ1977" s="126"/>
      <c r="AK1977" s="126"/>
      <c r="AL1977" s="126"/>
      <c r="AM1977" s="126"/>
    </row>
    <row r="1978" spans="1:39" s="172" customFormat="1">
      <c r="A1978" s="126"/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  <c r="AF1978" s="126"/>
      <c r="AG1978" s="126"/>
      <c r="AH1978" s="126"/>
      <c r="AI1978" s="126"/>
      <c r="AJ1978" s="126"/>
      <c r="AK1978" s="126"/>
      <c r="AL1978" s="126"/>
      <c r="AM1978" s="126"/>
    </row>
    <row r="1979" spans="1:39" s="172" customFormat="1">
      <c r="A1979" s="126"/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  <c r="AF1979" s="126"/>
      <c r="AG1979" s="126"/>
      <c r="AH1979" s="126"/>
      <c r="AI1979" s="126"/>
      <c r="AJ1979" s="126"/>
      <c r="AK1979" s="126"/>
      <c r="AL1979" s="126"/>
      <c r="AM1979" s="126"/>
    </row>
    <row r="1980" spans="1:39" s="172" customFormat="1">
      <c r="A1980" s="126"/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  <c r="AF1980" s="126"/>
      <c r="AG1980" s="126"/>
      <c r="AH1980" s="126"/>
      <c r="AI1980" s="126"/>
      <c r="AJ1980" s="126"/>
      <c r="AK1980" s="126"/>
      <c r="AL1980" s="126"/>
      <c r="AM1980" s="126"/>
    </row>
    <row r="1981" spans="1:39" s="172" customFormat="1">
      <c r="A1981" s="126"/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  <c r="AF1981" s="126"/>
      <c r="AG1981" s="126"/>
      <c r="AH1981" s="126"/>
      <c r="AI1981" s="126"/>
      <c r="AJ1981" s="126"/>
      <c r="AK1981" s="126"/>
      <c r="AL1981" s="126"/>
      <c r="AM1981" s="126"/>
    </row>
    <row r="1982" spans="1:39" s="172" customFormat="1">
      <c r="A1982" s="126"/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  <c r="AF1982" s="126"/>
      <c r="AG1982" s="126"/>
      <c r="AH1982" s="126"/>
      <c r="AI1982" s="126"/>
      <c r="AJ1982" s="126"/>
      <c r="AK1982" s="126"/>
      <c r="AL1982" s="126"/>
      <c r="AM1982" s="126"/>
    </row>
    <row r="1983" spans="1:39" s="172" customFormat="1">
      <c r="A1983" s="126"/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  <c r="AF1983" s="126"/>
      <c r="AG1983" s="126"/>
      <c r="AH1983" s="126"/>
      <c r="AI1983" s="126"/>
      <c r="AJ1983" s="126"/>
      <c r="AK1983" s="126"/>
      <c r="AL1983" s="126"/>
      <c r="AM1983" s="126"/>
    </row>
    <row r="1984" spans="1:39" s="172" customFormat="1">
      <c r="A1984" s="126"/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  <c r="AF1984" s="126"/>
      <c r="AG1984" s="126"/>
      <c r="AH1984" s="126"/>
      <c r="AI1984" s="126"/>
      <c r="AJ1984" s="126"/>
      <c r="AK1984" s="126"/>
      <c r="AL1984" s="126"/>
      <c r="AM1984" s="126"/>
    </row>
    <row r="1985" spans="1:39" s="172" customFormat="1">
      <c r="A1985" s="126"/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  <c r="AF1985" s="126"/>
      <c r="AG1985" s="126"/>
      <c r="AH1985" s="126"/>
      <c r="AI1985" s="126"/>
      <c r="AJ1985" s="126"/>
      <c r="AK1985" s="126"/>
      <c r="AL1985" s="126"/>
      <c r="AM1985" s="126"/>
    </row>
    <row r="1986" spans="1:39" s="172" customFormat="1">
      <c r="A1986" s="126"/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  <c r="AF1986" s="126"/>
      <c r="AG1986" s="126"/>
      <c r="AH1986" s="126"/>
      <c r="AI1986" s="126"/>
      <c r="AJ1986" s="126"/>
      <c r="AK1986" s="126"/>
      <c r="AL1986" s="126"/>
      <c r="AM1986" s="126"/>
    </row>
    <row r="1987" spans="1:39" s="172" customFormat="1">
      <c r="A1987" s="126"/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  <c r="AF1987" s="126"/>
      <c r="AG1987" s="126"/>
      <c r="AH1987" s="126"/>
      <c r="AI1987" s="126"/>
      <c r="AJ1987" s="126"/>
      <c r="AK1987" s="126"/>
      <c r="AL1987" s="126"/>
      <c r="AM1987" s="126"/>
    </row>
    <row r="1988" spans="1:39" s="172" customFormat="1">
      <c r="A1988" s="126"/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  <c r="AF1988" s="126"/>
      <c r="AG1988" s="126"/>
      <c r="AH1988" s="126"/>
      <c r="AI1988" s="126"/>
      <c r="AJ1988" s="126"/>
      <c r="AK1988" s="126"/>
      <c r="AL1988" s="126"/>
      <c r="AM1988" s="126"/>
    </row>
    <row r="1989" spans="1:39" s="172" customFormat="1">
      <c r="A1989" s="126"/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  <c r="AF1989" s="126"/>
      <c r="AG1989" s="126"/>
      <c r="AH1989" s="126"/>
      <c r="AI1989" s="126"/>
      <c r="AJ1989" s="126"/>
      <c r="AK1989" s="126"/>
      <c r="AL1989" s="126"/>
      <c r="AM1989" s="126"/>
    </row>
    <row r="1990" spans="1:39" s="172" customFormat="1">
      <c r="A1990" s="126"/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  <c r="AF1990" s="126"/>
      <c r="AG1990" s="126"/>
      <c r="AH1990" s="126"/>
      <c r="AI1990" s="126"/>
      <c r="AJ1990" s="126"/>
      <c r="AK1990" s="126"/>
      <c r="AL1990" s="126"/>
      <c r="AM1990" s="126"/>
    </row>
    <row r="1991" spans="1:39" s="172" customFormat="1">
      <c r="A1991" s="126"/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  <c r="AF1991" s="126"/>
      <c r="AG1991" s="126"/>
      <c r="AH1991" s="126"/>
      <c r="AI1991" s="126"/>
      <c r="AJ1991" s="126"/>
      <c r="AK1991" s="126"/>
      <c r="AL1991" s="126"/>
      <c r="AM1991" s="126"/>
    </row>
    <row r="1992" spans="1:39" s="172" customFormat="1">
      <c r="A1992" s="126"/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  <c r="AF1992" s="126"/>
      <c r="AG1992" s="126"/>
      <c r="AH1992" s="126"/>
      <c r="AI1992" s="126"/>
      <c r="AJ1992" s="126"/>
      <c r="AK1992" s="126"/>
      <c r="AL1992" s="126"/>
      <c r="AM1992" s="126"/>
    </row>
    <row r="1993" spans="1:39" s="172" customFormat="1">
      <c r="A1993" s="126"/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  <c r="AF1993" s="126"/>
      <c r="AG1993" s="126"/>
      <c r="AH1993" s="126"/>
      <c r="AI1993" s="126"/>
      <c r="AJ1993" s="126"/>
      <c r="AK1993" s="126"/>
      <c r="AL1993" s="126"/>
      <c r="AM1993" s="126"/>
    </row>
    <row r="1994" spans="1:39" s="172" customFormat="1">
      <c r="A1994" s="126"/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  <c r="AF1994" s="126"/>
      <c r="AG1994" s="126"/>
      <c r="AH1994" s="126"/>
      <c r="AI1994" s="126"/>
      <c r="AJ1994" s="126"/>
      <c r="AK1994" s="126"/>
      <c r="AL1994" s="126"/>
      <c r="AM1994" s="126"/>
    </row>
    <row r="1995" spans="1:39" s="172" customFormat="1">
      <c r="A1995" s="126"/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  <c r="AF1995" s="126"/>
      <c r="AG1995" s="126"/>
      <c r="AH1995" s="126"/>
      <c r="AI1995" s="126"/>
      <c r="AJ1995" s="126"/>
      <c r="AK1995" s="126"/>
      <c r="AL1995" s="126"/>
      <c r="AM1995" s="126"/>
    </row>
    <row r="1996" spans="1:39" s="172" customFormat="1">
      <c r="A1996" s="126"/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  <c r="AF1996" s="126"/>
      <c r="AG1996" s="126"/>
      <c r="AH1996" s="126"/>
      <c r="AI1996" s="126"/>
      <c r="AJ1996" s="126"/>
      <c r="AK1996" s="126"/>
      <c r="AL1996" s="126"/>
      <c r="AM1996" s="126"/>
    </row>
    <row r="1997" spans="1:39" s="172" customFormat="1">
      <c r="A1997" s="126"/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  <c r="AF1997" s="126"/>
      <c r="AG1997" s="126"/>
      <c r="AH1997" s="126"/>
      <c r="AI1997" s="126"/>
      <c r="AJ1997" s="126"/>
      <c r="AK1997" s="126"/>
      <c r="AL1997" s="126"/>
      <c r="AM1997" s="126"/>
    </row>
    <row r="1998" spans="1:39" s="172" customFormat="1">
      <c r="A1998" s="126"/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  <c r="AF1998" s="126"/>
      <c r="AG1998" s="126"/>
      <c r="AH1998" s="126"/>
      <c r="AI1998" s="126"/>
      <c r="AJ1998" s="126"/>
      <c r="AK1998" s="126"/>
      <c r="AL1998" s="126"/>
      <c r="AM1998" s="126"/>
    </row>
    <row r="1999" spans="1:39" s="172" customFormat="1">
      <c r="A1999" s="126"/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  <c r="AF1999" s="126"/>
      <c r="AG1999" s="126"/>
      <c r="AH1999" s="126"/>
      <c r="AI1999" s="126"/>
      <c r="AJ1999" s="126"/>
      <c r="AK1999" s="126"/>
      <c r="AL1999" s="126"/>
      <c r="AM1999" s="126"/>
    </row>
    <row r="2000" spans="1:39" s="172" customFormat="1">
      <c r="A2000" s="126"/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  <c r="AF2000" s="126"/>
      <c r="AG2000" s="126"/>
      <c r="AH2000" s="126"/>
      <c r="AI2000" s="126"/>
      <c r="AJ2000" s="126"/>
      <c r="AK2000" s="126"/>
      <c r="AL2000" s="126"/>
      <c r="AM2000" s="126"/>
    </row>
    <row r="2001" spans="1:39" s="172" customFormat="1">
      <c r="A2001" s="126"/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  <c r="AF2001" s="126"/>
      <c r="AG2001" s="126"/>
      <c r="AH2001" s="126"/>
      <c r="AI2001" s="126"/>
      <c r="AJ2001" s="126"/>
      <c r="AK2001" s="126"/>
      <c r="AL2001" s="126"/>
      <c r="AM2001" s="126"/>
    </row>
    <row r="2002" spans="1:39" s="172" customFormat="1">
      <c r="A2002" s="126"/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  <c r="AF2002" s="126"/>
      <c r="AG2002" s="126"/>
      <c r="AH2002" s="126"/>
      <c r="AI2002" s="126"/>
      <c r="AJ2002" s="126"/>
      <c r="AK2002" s="126"/>
      <c r="AL2002" s="126"/>
      <c r="AM2002" s="126"/>
    </row>
    <row r="2003" spans="1:39" s="172" customFormat="1">
      <c r="A2003" s="126"/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  <c r="AF2003" s="126"/>
      <c r="AG2003" s="126"/>
      <c r="AH2003" s="126"/>
      <c r="AI2003" s="126"/>
      <c r="AJ2003" s="126"/>
      <c r="AK2003" s="126"/>
      <c r="AL2003" s="126"/>
      <c r="AM2003" s="126"/>
    </row>
    <row r="2004" spans="1:39" s="172" customFormat="1">
      <c r="A2004" s="126"/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  <c r="AF2004" s="126"/>
      <c r="AG2004" s="126"/>
      <c r="AH2004" s="126"/>
      <c r="AI2004" s="126"/>
      <c r="AJ2004" s="126"/>
      <c r="AK2004" s="126"/>
      <c r="AL2004" s="126"/>
      <c r="AM2004" s="126"/>
    </row>
    <row r="2005" spans="1:39" s="172" customFormat="1">
      <c r="A2005" s="126"/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  <c r="AF2005" s="126"/>
      <c r="AG2005" s="126"/>
      <c r="AH2005" s="126"/>
      <c r="AI2005" s="126"/>
      <c r="AJ2005" s="126"/>
      <c r="AK2005" s="126"/>
      <c r="AL2005" s="126"/>
      <c r="AM2005" s="126"/>
    </row>
    <row r="2006" spans="1:39" s="172" customFormat="1">
      <c r="A2006" s="126"/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  <c r="AF2006" s="126"/>
      <c r="AG2006" s="126"/>
      <c r="AH2006" s="126"/>
      <c r="AI2006" s="126"/>
      <c r="AJ2006" s="126"/>
      <c r="AK2006" s="126"/>
      <c r="AL2006" s="126"/>
      <c r="AM2006" s="126"/>
    </row>
    <row r="2007" spans="1:39" s="172" customFormat="1">
      <c r="A2007" s="126"/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  <c r="AF2007" s="126"/>
      <c r="AG2007" s="126"/>
      <c r="AH2007" s="126"/>
      <c r="AI2007" s="126"/>
      <c r="AJ2007" s="126"/>
      <c r="AK2007" s="126"/>
      <c r="AL2007" s="126"/>
      <c r="AM2007" s="126"/>
    </row>
    <row r="2008" spans="1:39" s="172" customFormat="1">
      <c r="A2008" s="126"/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  <c r="AF2008" s="126"/>
      <c r="AG2008" s="126"/>
      <c r="AH2008" s="126"/>
      <c r="AI2008" s="126"/>
      <c r="AJ2008" s="126"/>
      <c r="AK2008" s="126"/>
      <c r="AL2008" s="126"/>
      <c r="AM2008" s="126"/>
    </row>
    <row r="2009" spans="1:39" s="172" customFormat="1">
      <c r="A2009" s="126"/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  <c r="AF2009" s="126"/>
      <c r="AG2009" s="126"/>
      <c r="AH2009" s="126"/>
      <c r="AI2009" s="126"/>
      <c r="AJ2009" s="126"/>
      <c r="AK2009" s="126"/>
      <c r="AL2009" s="126"/>
      <c r="AM2009" s="126"/>
    </row>
    <row r="2010" spans="1:39" s="172" customFormat="1">
      <c r="A2010" s="126"/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  <c r="AF2010" s="126"/>
      <c r="AG2010" s="126"/>
      <c r="AH2010" s="126"/>
      <c r="AI2010" s="126"/>
      <c r="AJ2010" s="126"/>
      <c r="AK2010" s="126"/>
      <c r="AL2010" s="126"/>
      <c r="AM2010" s="126"/>
    </row>
    <row r="2011" spans="1:39" s="172" customFormat="1">
      <c r="A2011" s="126"/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  <c r="AF2011" s="126"/>
      <c r="AG2011" s="126"/>
      <c r="AH2011" s="126"/>
      <c r="AI2011" s="126"/>
      <c r="AJ2011" s="126"/>
      <c r="AK2011" s="126"/>
      <c r="AL2011" s="126"/>
      <c r="AM2011" s="126"/>
    </row>
    <row r="2012" spans="1:39" s="172" customFormat="1">
      <c r="A2012" s="126"/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  <c r="AF2012" s="126"/>
      <c r="AG2012" s="126"/>
      <c r="AH2012" s="126"/>
      <c r="AI2012" s="126"/>
      <c r="AJ2012" s="126"/>
      <c r="AK2012" s="126"/>
      <c r="AL2012" s="126"/>
      <c r="AM2012" s="126"/>
    </row>
    <row r="2013" spans="1:39" s="172" customFormat="1">
      <c r="A2013" s="126"/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  <c r="AF2013" s="126"/>
      <c r="AG2013" s="126"/>
      <c r="AH2013" s="126"/>
      <c r="AI2013" s="126"/>
      <c r="AJ2013" s="126"/>
      <c r="AK2013" s="126"/>
      <c r="AL2013" s="126"/>
      <c r="AM2013" s="126"/>
    </row>
    <row r="2014" spans="1:39" s="172" customFormat="1">
      <c r="A2014" s="126"/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  <c r="AF2014" s="126"/>
      <c r="AG2014" s="126"/>
      <c r="AH2014" s="126"/>
      <c r="AI2014" s="126"/>
      <c r="AJ2014" s="126"/>
      <c r="AK2014" s="126"/>
      <c r="AL2014" s="126"/>
      <c r="AM2014" s="126"/>
    </row>
    <row r="2015" spans="1:39" s="172" customFormat="1">
      <c r="A2015" s="126"/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  <c r="AF2015" s="126"/>
      <c r="AG2015" s="126"/>
      <c r="AH2015" s="126"/>
      <c r="AI2015" s="126"/>
      <c r="AJ2015" s="126"/>
      <c r="AK2015" s="126"/>
      <c r="AL2015" s="126"/>
      <c r="AM2015" s="126"/>
    </row>
    <row r="2016" spans="1:39" s="172" customFormat="1">
      <c r="A2016" s="126"/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  <c r="AF2016" s="126"/>
      <c r="AG2016" s="126"/>
      <c r="AH2016" s="126"/>
      <c r="AI2016" s="126"/>
      <c r="AJ2016" s="126"/>
      <c r="AK2016" s="126"/>
      <c r="AL2016" s="126"/>
      <c r="AM2016" s="126"/>
    </row>
    <row r="2017" spans="1:39" s="172" customFormat="1">
      <c r="A2017" s="126"/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  <c r="AF2017" s="126"/>
      <c r="AG2017" s="126"/>
      <c r="AH2017" s="126"/>
      <c r="AI2017" s="126"/>
      <c r="AJ2017" s="126"/>
      <c r="AK2017" s="126"/>
      <c r="AL2017" s="126"/>
      <c r="AM2017" s="126"/>
    </row>
    <row r="2018" spans="1:39" s="172" customFormat="1">
      <c r="A2018" s="126"/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  <c r="AF2018" s="126"/>
      <c r="AG2018" s="126"/>
      <c r="AH2018" s="126"/>
      <c r="AI2018" s="126"/>
      <c r="AJ2018" s="126"/>
      <c r="AK2018" s="126"/>
      <c r="AL2018" s="126"/>
      <c r="AM2018" s="126"/>
    </row>
    <row r="2019" spans="1:39" s="172" customFormat="1">
      <c r="A2019" s="126"/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  <c r="AF2019" s="126"/>
      <c r="AG2019" s="126"/>
      <c r="AH2019" s="126"/>
      <c r="AI2019" s="126"/>
      <c r="AJ2019" s="126"/>
      <c r="AK2019" s="126"/>
      <c r="AL2019" s="126"/>
      <c r="AM2019" s="126"/>
    </row>
    <row r="2020" spans="1:39" s="172" customFormat="1">
      <c r="A2020" s="126"/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  <c r="AF2020" s="126"/>
      <c r="AG2020" s="126"/>
      <c r="AH2020" s="126"/>
      <c r="AI2020" s="126"/>
      <c r="AJ2020" s="126"/>
      <c r="AK2020" s="126"/>
      <c r="AL2020" s="126"/>
      <c r="AM2020" s="126"/>
    </row>
    <row r="2021" spans="1:39" s="172" customFormat="1">
      <c r="A2021" s="126"/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  <c r="AF2021" s="126"/>
      <c r="AG2021" s="126"/>
      <c r="AH2021" s="126"/>
      <c r="AI2021" s="126"/>
      <c r="AJ2021" s="126"/>
      <c r="AK2021" s="126"/>
      <c r="AL2021" s="126"/>
      <c r="AM2021" s="126"/>
    </row>
    <row r="2022" spans="1:39" s="172" customFormat="1">
      <c r="A2022" s="126"/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  <c r="AF2022" s="126"/>
      <c r="AG2022" s="126"/>
      <c r="AH2022" s="126"/>
      <c r="AI2022" s="126"/>
      <c r="AJ2022" s="126"/>
      <c r="AK2022" s="126"/>
      <c r="AL2022" s="126"/>
      <c r="AM2022" s="126"/>
    </row>
    <row r="2023" spans="1:39" s="172" customFormat="1">
      <c r="A2023" s="126"/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  <c r="AF2023" s="126"/>
      <c r="AG2023" s="126"/>
      <c r="AH2023" s="126"/>
      <c r="AI2023" s="126"/>
      <c r="AJ2023" s="126"/>
      <c r="AK2023" s="126"/>
      <c r="AL2023" s="126"/>
      <c r="AM2023" s="126"/>
    </row>
    <row r="2024" spans="1:39" s="172" customFormat="1">
      <c r="A2024" s="126"/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  <c r="AF2024" s="126"/>
      <c r="AG2024" s="126"/>
      <c r="AH2024" s="126"/>
      <c r="AI2024" s="126"/>
      <c r="AJ2024" s="126"/>
      <c r="AK2024" s="126"/>
      <c r="AL2024" s="126"/>
      <c r="AM2024" s="126"/>
    </row>
    <row r="2025" spans="1:39" s="172" customFormat="1">
      <c r="A2025" s="126"/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  <c r="AF2025" s="126"/>
      <c r="AG2025" s="126"/>
      <c r="AH2025" s="126"/>
      <c r="AI2025" s="126"/>
      <c r="AJ2025" s="126"/>
      <c r="AK2025" s="126"/>
      <c r="AL2025" s="126"/>
      <c r="AM2025" s="126"/>
    </row>
    <row r="2026" spans="1:39" s="172" customFormat="1">
      <c r="A2026" s="126"/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  <c r="AF2026" s="126"/>
      <c r="AG2026" s="126"/>
      <c r="AH2026" s="126"/>
      <c r="AI2026" s="126"/>
      <c r="AJ2026" s="126"/>
      <c r="AK2026" s="126"/>
      <c r="AL2026" s="126"/>
      <c r="AM2026" s="126"/>
    </row>
    <row r="2027" spans="1:39" s="172" customFormat="1">
      <c r="A2027" s="126"/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  <c r="AF2027" s="126"/>
      <c r="AG2027" s="126"/>
      <c r="AH2027" s="126"/>
      <c r="AI2027" s="126"/>
      <c r="AJ2027" s="126"/>
      <c r="AK2027" s="126"/>
      <c r="AL2027" s="126"/>
      <c r="AM2027" s="126"/>
    </row>
    <row r="2028" spans="1:39" s="172" customFormat="1">
      <c r="A2028" s="126"/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  <c r="AF2028" s="126"/>
      <c r="AG2028" s="126"/>
      <c r="AH2028" s="126"/>
      <c r="AI2028" s="126"/>
      <c r="AJ2028" s="126"/>
      <c r="AK2028" s="126"/>
      <c r="AL2028" s="126"/>
      <c r="AM2028" s="126"/>
    </row>
    <row r="2029" spans="1:39" s="172" customFormat="1">
      <c r="A2029" s="126"/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  <c r="AF2029" s="126"/>
      <c r="AG2029" s="126"/>
      <c r="AH2029" s="126"/>
      <c r="AI2029" s="126"/>
      <c r="AJ2029" s="126"/>
      <c r="AK2029" s="126"/>
      <c r="AL2029" s="126"/>
      <c r="AM2029" s="126"/>
    </row>
    <row r="2030" spans="1:39" s="172" customFormat="1">
      <c r="A2030" s="126"/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  <c r="AF2030" s="126"/>
      <c r="AG2030" s="126"/>
      <c r="AH2030" s="126"/>
      <c r="AI2030" s="126"/>
      <c r="AJ2030" s="126"/>
      <c r="AK2030" s="126"/>
      <c r="AL2030" s="126"/>
      <c r="AM2030" s="126"/>
    </row>
    <row r="2031" spans="1:39" s="172" customFormat="1">
      <c r="A2031" s="126"/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  <c r="AF2031" s="126"/>
      <c r="AG2031" s="126"/>
      <c r="AH2031" s="126"/>
      <c r="AI2031" s="126"/>
      <c r="AJ2031" s="126"/>
      <c r="AK2031" s="126"/>
      <c r="AL2031" s="126"/>
      <c r="AM2031" s="126"/>
    </row>
    <row r="2032" spans="1:39" s="172" customFormat="1">
      <c r="A2032" s="126"/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  <c r="AF2032" s="126"/>
      <c r="AG2032" s="126"/>
      <c r="AH2032" s="126"/>
      <c r="AI2032" s="126"/>
      <c r="AJ2032" s="126"/>
      <c r="AK2032" s="126"/>
      <c r="AL2032" s="126"/>
      <c r="AM2032" s="126"/>
    </row>
    <row r="2033" spans="1:39" s="172" customFormat="1">
      <c r="A2033" s="126"/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  <c r="AF2033" s="126"/>
      <c r="AG2033" s="126"/>
      <c r="AH2033" s="126"/>
      <c r="AI2033" s="126"/>
      <c r="AJ2033" s="126"/>
      <c r="AK2033" s="126"/>
      <c r="AL2033" s="126"/>
      <c r="AM2033" s="126"/>
    </row>
    <row r="2034" spans="1:39" s="172" customFormat="1">
      <c r="A2034" s="126"/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  <c r="AF2034" s="126"/>
      <c r="AG2034" s="126"/>
      <c r="AH2034" s="126"/>
      <c r="AI2034" s="126"/>
      <c r="AJ2034" s="126"/>
      <c r="AK2034" s="126"/>
      <c r="AL2034" s="126"/>
      <c r="AM2034" s="126"/>
    </row>
    <row r="2035" spans="1:39" s="172" customFormat="1">
      <c r="A2035" s="126"/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  <c r="AF2035" s="126"/>
      <c r="AG2035" s="126"/>
      <c r="AH2035" s="126"/>
      <c r="AI2035" s="126"/>
      <c r="AJ2035" s="126"/>
      <c r="AK2035" s="126"/>
      <c r="AL2035" s="126"/>
      <c r="AM2035" s="126"/>
    </row>
    <row r="2036" spans="1:39" s="172" customFormat="1">
      <c r="A2036" s="126"/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  <c r="AF2036" s="126"/>
      <c r="AG2036" s="126"/>
      <c r="AH2036" s="126"/>
      <c r="AI2036" s="126"/>
      <c r="AJ2036" s="126"/>
      <c r="AK2036" s="126"/>
      <c r="AL2036" s="126"/>
      <c r="AM2036" s="126"/>
    </row>
    <row r="2037" spans="1:39" s="172" customFormat="1">
      <c r="A2037" s="126"/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  <c r="AF2037" s="126"/>
      <c r="AG2037" s="126"/>
      <c r="AH2037" s="126"/>
      <c r="AI2037" s="126"/>
      <c r="AJ2037" s="126"/>
      <c r="AK2037" s="126"/>
      <c r="AL2037" s="126"/>
      <c r="AM2037" s="126"/>
    </row>
    <row r="2038" spans="1:39" s="172" customFormat="1">
      <c r="A2038" s="126"/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  <c r="AF2038" s="126"/>
      <c r="AG2038" s="126"/>
      <c r="AH2038" s="126"/>
      <c r="AI2038" s="126"/>
      <c r="AJ2038" s="126"/>
      <c r="AK2038" s="126"/>
      <c r="AL2038" s="126"/>
      <c r="AM2038" s="126"/>
    </row>
    <row r="2039" spans="1:39" s="172" customFormat="1">
      <c r="A2039" s="126"/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  <c r="AF2039" s="126"/>
      <c r="AG2039" s="126"/>
      <c r="AH2039" s="126"/>
      <c r="AI2039" s="126"/>
      <c r="AJ2039" s="126"/>
      <c r="AK2039" s="126"/>
      <c r="AL2039" s="126"/>
      <c r="AM2039" s="126"/>
    </row>
    <row r="2040" spans="1:39" s="172" customFormat="1">
      <c r="A2040" s="126"/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  <c r="AF2040" s="126"/>
      <c r="AG2040" s="126"/>
      <c r="AH2040" s="126"/>
      <c r="AI2040" s="126"/>
      <c r="AJ2040" s="126"/>
      <c r="AK2040" s="126"/>
      <c r="AL2040" s="126"/>
      <c r="AM2040" s="126"/>
    </row>
    <row r="2041" spans="1:39" s="172" customFormat="1">
      <c r="A2041" s="126"/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  <c r="AF2041" s="126"/>
      <c r="AG2041" s="126"/>
      <c r="AH2041" s="126"/>
      <c r="AI2041" s="126"/>
      <c r="AJ2041" s="126"/>
      <c r="AK2041" s="126"/>
      <c r="AL2041" s="126"/>
      <c r="AM2041" s="126"/>
    </row>
    <row r="2042" spans="1:39" s="172" customFormat="1">
      <c r="A2042" s="126"/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  <c r="AF2042" s="126"/>
      <c r="AG2042" s="126"/>
      <c r="AH2042" s="126"/>
      <c r="AI2042" s="126"/>
      <c r="AJ2042" s="126"/>
      <c r="AK2042" s="126"/>
      <c r="AL2042" s="126"/>
      <c r="AM2042" s="126"/>
    </row>
    <row r="2043" spans="1:39" s="172" customFormat="1">
      <c r="A2043" s="126"/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  <c r="AF2043" s="126"/>
      <c r="AG2043" s="126"/>
      <c r="AH2043" s="126"/>
      <c r="AI2043" s="126"/>
      <c r="AJ2043" s="126"/>
      <c r="AK2043" s="126"/>
      <c r="AL2043" s="126"/>
      <c r="AM2043" s="126"/>
    </row>
    <row r="2044" spans="1:39" s="172" customFormat="1">
      <c r="A2044" s="126"/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  <c r="AF2044" s="126"/>
      <c r="AG2044" s="126"/>
      <c r="AH2044" s="126"/>
      <c r="AI2044" s="126"/>
      <c r="AJ2044" s="126"/>
      <c r="AK2044" s="126"/>
      <c r="AL2044" s="126"/>
      <c r="AM2044" s="126"/>
    </row>
    <row r="2045" spans="1:39" s="172" customFormat="1">
      <c r="A2045" s="126"/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  <c r="AF2045" s="126"/>
      <c r="AG2045" s="126"/>
      <c r="AH2045" s="126"/>
      <c r="AI2045" s="126"/>
      <c r="AJ2045" s="126"/>
      <c r="AK2045" s="126"/>
      <c r="AL2045" s="126"/>
      <c r="AM2045" s="126"/>
    </row>
    <row r="2046" spans="1:39" s="172" customFormat="1">
      <c r="A2046" s="126"/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  <c r="AF2046" s="126"/>
      <c r="AG2046" s="126"/>
      <c r="AH2046" s="126"/>
      <c r="AI2046" s="126"/>
      <c r="AJ2046" s="126"/>
      <c r="AK2046" s="126"/>
      <c r="AL2046" s="126"/>
      <c r="AM2046" s="126"/>
    </row>
    <row r="2047" spans="1:39" s="172" customFormat="1">
      <c r="A2047" s="126"/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  <c r="AF2047" s="126"/>
      <c r="AG2047" s="126"/>
      <c r="AH2047" s="126"/>
      <c r="AI2047" s="126"/>
      <c r="AJ2047" s="126"/>
      <c r="AK2047" s="126"/>
      <c r="AL2047" s="126"/>
      <c r="AM2047" s="126"/>
    </row>
    <row r="2048" spans="1:39" s="172" customFormat="1">
      <c r="A2048" s="126"/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  <c r="AF2048" s="126"/>
      <c r="AG2048" s="126"/>
      <c r="AH2048" s="126"/>
      <c r="AI2048" s="126"/>
      <c r="AJ2048" s="126"/>
      <c r="AK2048" s="126"/>
      <c r="AL2048" s="126"/>
      <c r="AM2048" s="126"/>
    </row>
    <row r="2049" spans="1:39" s="172" customFormat="1">
      <c r="A2049" s="126"/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  <c r="AF2049" s="126"/>
      <c r="AG2049" s="126"/>
      <c r="AH2049" s="126"/>
      <c r="AI2049" s="126"/>
      <c r="AJ2049" s="126"/>
      <c r="AK2049" s="126"/>
      <c r="AL2049" s="126"/>
      <c r="AM2049" s="126"/>
    </row>
    <row r="2050" spans="1:39" s="172" customFormat="1">
      <c r="A2050" s="126"/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  <c r="AF2050" s="126"/>
      <c r="AG2050" s="126"/>
      <c r="AH2050" s="126"/>
      <c r="AI2050" s="126"/>
      <c r="AJ2050" s="126"/>
      <c r="AK2050" s="126"/>
      <c r="AL2050" s="126"/>
      <c r="AM2050" s="126"/>
    </row>
    <row r="2051" spans="1:39" s="172" customFormat="1">
      <c r="A2051" s="126"/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  <c r="AF2051" s="126"/>
      <c r="AG2051" s="126"/>
      <c r="AH2051" s="126"/>
      <c r="AI2051" s="126"/>
      <c r="AJ2051" s="126"/>
      <c r="AK2051" s="126"/>
      <c r="AL2051" s="126"/>
      <c r="AM2051" s="126"/>
    </row>
    <row r="2052" spans="1:39" s="172" customFormat="1">
      <c r="A2052" s="126"/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  <c r="AF2052" s="126"/>
      <c r="AG2052" s="126"/>
      <c r="AH2052" s="126"/>
      <c r="AI2052" s="126"/>
      <c r="AJ2052" s="126"/>
      <c r="AK2052" s="126"/>
      <c r="AL2052" s="126"/>
      <c r="AM2052" s="126"/>
    </row>
    <row r="2053" spans="1:39" s="172" customFormat="1">
      <c r="A2053" s="126"/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  <c r="AF2053" s="126"/>
      <c r="AG2053" s="126"/>
      <c r="AH2053" s="126"/>
      <c r="AI2053" s="126"/>
      <c r="AJ2053" s="126"/>
      <c r="AK2053" s="126"/>
      <c r="AL2053" s="126"/>
      <c r="AM2053" s="126"/>
    </row>
    <row r="2054" spans="1:39" s="172" customFormat="1">
      <c r="A2054" s="126"/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  <c r="AF2054" s="126"/>
      <c r="AG2054" s="126"/>
      <c r="AH2054" s="126"/>
      <c r="AI2054" s="126"/>
      <c r="AJ2054" s="126"/>
      <c r="AK2054" s="126"/>
      <c r="AL2054" s="126"/>
      <c r="AM2054" s="126"/>
    </row>
    <row r="2055" spans="1:39" s="172" customFormat="1">
      <c r="A2055" s="126"/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  <c r="AF2055" s="126"/>
      <c r="AG2055" s="126"/>
      <c r="AH2055" s="126"/>
      <c r="AI2055" s="126"/>
      <c r="AJ2055" s="126"/>
      <c r="AK2055" s="126"/>
      <c r="AL2055" s="126"/>
      <c r="AM2055" s="126"/>
    </row>
    <row r="2056" spans="1:39" s="172" customFormat="1">
      <c r="A2056" s="126"/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  <c r="AF2056" s="126"/>
      <c r="AG2056" s="126"/>
      <c r="AH2056" s="126"/>
      <c r="AI2056" s="126"/>
      <c r="AJ2056" s="126"/>
      <c r="AK2056" s="126"/>
      <c r="AL2056" s="126"/>
      <c r="AM2056" s="126"/>
    </row>
    <row r="2057" spans="1:39" s="172" customFormat="1">
      <c r="A2057" s="126"/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  <c r="AF2057" s="126"/>
      <c r="AG2057" s="126"/>
      <c r="AH2057" s="126"/>
      <c r="AI2057" s="126"/>
      <c r="AJ2057" s="126"/>
      <c r="AK2057" s="126"/>
      <c r="AL2057" s="126"/>
      <c r="AM2057" s="126"/>
    </row>
    <row r="2058" spans="1:39" s="172" customFormat="1">
      <c r="A2058" s="126"/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  <c r="AF2058" s="126"/>
      <c r="AG2058" s="126"/>
      <c r="AH2058" s="126"/>
      <c r="AI2058" s="126"/>
      <c r="AJ2058" s="126"/>
      <c r="AK2058" s="126"/>
      <c r="AL2058" s="126"/>
      <c r="AM2058" s="126"/>
    </row>
    <row r="2059" spans="1:39" s="172" customFormat="1">
      <c r="A2059" s="126"/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  <c r="AF2059" s="126"/>
      <c r="AG2059" s="126"/>
      <c r="AH2059" s="126"/>
      <c r="AI2059" s="126"/>
      <c r="AJ2059" s="126"/>
      <c r="AK2059" s="126"/>
      <c r="AL2059" s="126"/>
      <c r="AM2059" s="126"/>
    </row>
    <row r="2060" spans="1:39" s="172" customFormat="1">
      <c r="A2060" s="126"/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  <c r="AF2060" s="126"/>
      <c r="AG2060" s="126"/>
      <c r="AH2060" s="126"/>
      <c r="AI2060" s="126"/>
      <c r="AJ2060" s="126"/>
      <c r="AK2060" s="126"/>
      <c r="AL2060" s="126"/>
      <c r="AM2060" s="126"/>
    </row>
    <row r="2061" spans="1:39" s="172" customFormat="1">
      <c r="A2061" s="126"/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  <c r="AF2061" s="126"/>
      <c r="AG2061" s="126"/>
      <c r="AH2061" s="126"/>
      <c r="AI2061" s="126"/>
      <c r="AJ2061" s="126"/>
      <c r="AK2061" s="126"/>
      <c r="AL2061" s="126"/>
      <c r="AM2061" s="126"/>
    </row>
    <row r="2062" spans="1:39" s="172" customFormat="1">
      <c r="A2062" s="126"/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  <c r="AF2062" s="126"/>
      <c r="AG2062" s="126"/>
      <c r="AH2062" s="126"/>
      <c r="AI2062" s="126"/>
      <c r="AJ2062" s="126"/>
      <c r="AK2062" s="126"/>
      <c r="AL2062" s="126"/>
      <c r="AM2062" s="126"/>
    </row>
    <row r="2063" spans="1:39" s="172" customFormat="1">
      <c r="A2063" s="126"/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  <c r="AF2063" s="126"/>
      <c r="AG2063" s="126"/>
      <c r="AH2063" s="126"/>
      <c r="AI2063" s="126"/>
      <c r="AJ2063" s="126"/>
      <c r="AK2063" s="126"/>
      <c r="AL2063" s="126"/>
      <c r="AM2063" s="126"/>
    </row>
    <row r="2064" spans="1:39" s="172" customFormat="1">
      <c r="A2064" s="126"/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  <c r="AF2064" s="126"/>
      <c r="AG2064" s="126"/>
      <c r="AH2064" s="126"/>
      <c r="AI2064" s="126"/>
      <c r="AJ2064" s="126"/>
      <c r="AK2064" s="126"/>
      <c r="AL2064" s="126"/>
      <c r="AM2064" s="126"/>
    </row>
    <row r="2065" spans="1:39" s="172" customFormat="1">
      <c r="A2065" s="126"/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  <c r="AF2065" s="126"/>
      <c r="AG2065" s="126"/>
      <c r="AH2065" s="126"/>
      <c r="AI2065" s="126"/>
      <c r="AJ2065" s="126"/>
      <c r="AK2065" s="126"/>
      <c r="AL2065" s="126"/>
      <c r="AM2065" s="126"/>
    </row>
    <row r="2066" spans="1:39" s="172" customFormat="1">
      <c r="A2066" s="126"/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  <c r="AF2066" s="126"/>
      <c r="AG2066" s="126"/>
      <c r="AH2066" s="126"/>
      <c r="AI2066" s="126"/>
      <c r="AJ2066" s="126"/>
      <c r="AK2066" s="126"/>
      <c r="AL2066" s="126"/>
      <c r="AM2066" s="126"/>
    </row>
    <row r="2067" spans="1:39" s="172" customFormat="1">
      <c r="A2067" s="126"/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  <c r="AF2067" s="126"/>
      <c r="AG2067" s="126"/>
      <c r="AH2067" s="126"/>
      <c r="AI2067" s="126"/>
      <c r="AJ2067" s="126"/>
      <c r="AK2067" s="126"/>
      <c r="AL2067" s="126"/>
      <c r="AM2067" s="126"/>
    </row>
    <row r="2068" spans="1:39" s="172" customFormat="1">
      <c r="A2068" s="126"/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  <c r="AF2068" s="126"/>
      <c r="AG2068" s="126"/>
      <c r="AH2068" s="126"/>
      <c r="AI2068" s="126"/>
      <c r="AJ2068" s="126"/>
      <c r="AK2068" s="126"/>
      <c r="AL2068" s="126"/>
      <c r="AM2068" s="126"/>
    </row>
    <row r="2069" spans="1:39" s="172" customFormat="1">
      <c r="A2069" s="126"/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  <c r="AF2069" s="126"/>
      <c r="AG2069" s="126"/>
      <c r="AH2069" s="126"/>
      <c r="AI2069" s="126"/>
      <c r="AJ2069" s="126"/>
      <c r="AK2069" s="126"/>
      <c r="AL2069" s="126"/>
      <c r="AM2069" s="126"/>
    </row>
    <row r="2070" spans="1:39" s="172" customFormat="1">
      <c r="A2070" s="126"/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  <c r="AF2070" s="126"/>
      <c r="AG2070" s="126"/>
      <c r="AH2070" s="126"/>
      <c r="AI2070" s="126"/>
      <c r="AJ2070" s="126"/>
      <c r="AK2070" s="126"/>
      <c r="AL2070" s="126"/>
      <c r="AM2070" s="126"/>
    </row>
    <row r="2071" spans="1:39" s="172" customFormat="1">
      <c r="A2071" s="126"/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  <c r="AF2071" s="126"/>
      <c r="AG2071" s="126"/>
      <c r="AH2071" s="126"/>
      <c r="AI2071" s="126"/>
      <c r="AJ2071" s="126"/>
      <c r="AK2071" s="126"/>
      <c r="AL2071" s="126"/>
      <c r="AM2071" s="126"/>
    </row>
    <row r="2072" spans="1:39" s="172" customFormat="1">
      <c r="A2072" s="126"/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  <c r="AF2072" s="126"/>
      <c r="AG2072" s="126"/>
      <c r="AH2072" s="126"/>
      <c r="AI2072" s="126"/>
      <c r="AJ2072" s="126"/>
      <c r="AK2072" s="126"/>
      <c r="AL2072" s="126"/>
      <c r="AM2072" s="126"/>
    </row>
    <row r="2073" spans="1:39" s="172" customFormat="1">
      <c r="A2073" s="126"/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  <c r="AF2073" s="126"/>
      <c r="AG2073" s="126"/>
      <c r="AH2073" s="126"/>
      <c r="AI2073" s="126"/>
      <c r="AJ2073" s="126"/>
      <c r="AK2073" s="126"/>
      <c r="AL2073" s="126"/>
      <c r="AM2073" s="126"/>
    </row>
    <row r="2074" spans="1:39" s="172" customFormat="1">
      <c r="A2074" s="126"/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  <c r="AF2074" s="126"/>
      <c r="AG2074" s="126"/>
      <c r="AH2074" s="126"/>
      <c r="AI2074" s="126"/>
      <c r="AJ2074" s="126"/>
      <c r="AK2074" s="126"/>
      <c r="AL2074" s="126"/>
      <c r="AM2074" s="126"/>
    </row>
    <row r="2075" spans="1:39" s="172" customFormat="1">
      <c r="A2075" s="126"/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  <c r="AF2075" s="126"/>
      <c r="AG2075" s="126"/>
      <c r="AH2075" s="126"/>
      <c r="AI2075" s="126"/>
      <c r="AJ2075" s="126"/>
      <c r="AK2075" s="126"/>
      <c r="AL2075" s="126"/>
      <c r="AM2075" s="126"/>
    </row>
    <row r="2076" spans="1:39" s="172" customFormat="1">
      <c r="A2076" s="126"/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  <c r="AF2076" s="126"/>
      <c r="AG2076" s="126"/>
      <c r="AH2076" s="126"/>
      <c r="AI2076" s="126"/>
      <c r="AJ2076" s="126"/>
      <c r="AK2076" s="126"/>
      <c r="AL2076" s="126"/>
      <c r="AM2076" s="126"/>
    </row>
    <row r="2077" spans="1:39" s="172" customFormat="1">
      <c r="A2077" s="126"/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  <c r="AF2077" s="126"/>
      <c r="AG2077" s="126"/>
      <c r="AH2077" s="126"/>
      <c r="AI2077" s="126"/>
      <c r="AJ2077" s="126"/>
      <c r="AK2077" s="126"/>
      <c r="AL2077" s="126"/>
      <c r="AM2077" s="126"/>
    </row>
    <row r="2078" spans="1:39" s="172" customFormat="1">
      <c r="A2078" s="126"/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  <c r="AF2078" s="126"/>
      <c r="AG2078" s="126"/>
      <c r="AH2078" s="126"/>
      <c r="AI2078" s="126"/>
      <c r="AJ2078" s="126"/>
      <c r="AK2078" s="126"/>
      <c r="AL2078" s="126"/>
      <c r="AM2078" s="126"/>
    </row>
    <row r="2079" spans="1:39" s="172" customFormat="1">
      <c r="A2079" s="126"/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  <c r="AF2079" s="126"/>
      <c r="AG2079" s="126"/>
      <c r="AH2079" s="126"/>
      <c r="AI2079" s="126"/>
      <c r="AJ2079" s="126"/>
      <c r="AK2079" s="126"/>
      <c r="AL2079" s="126"/>
      <c r="AM2079" s="126"/>
    </row>
    <row r="2080" spans="1:39" s="172" customFormat="1">
      <c r="A2080" s="126"/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  <c r="AF2080" s="126"/>
      <c r="AG2080" s="126"/>
      <c r="AH2080" s="126"/>
      <c r="AI2080" s="126"/>
      <c r="AJ2080" s="126"/>
      <c r="AK2080" s="126"/>
      <c r="AL2080" s="126"/>
      <c r="AM2080" s="126"/>
    </row>
    <row r="2081" spans="1:39" s="172" customFormat="1">
      <c r="A2081" s="126"/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  <c r="AF2081" s="126"/>
      <c r="AG2081" s="126"/>
      <c r="AH2081" s="126"/>
      <c r="AI2081" s="126"/>
      <c r="AJ2081" s="126"/>
      <c r="AK2081" s="126"/>
      <c r="AL2081" s="126"/>
      <c r="AM2081" s="126"/>
    </row>
    <row r="2082" spans="1:39" s="172" customFormat="1">
      <c r="A2082" s="126"/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  <c r="AF2082" s="126"/>
      <c r="AG2082" s="126"/>
      <c r="AH2082" s="126"/>
      <c r="AI2082" s="126"/>
      <c r="AJ2082" s="126"/>
      <c r="AK2082" s="126"/>
      <c r="AL2082" s="126"/>
      <c r="AM2082" s="126"/>
    </row>
    <row r="2083" spans="1:39" s="172" customFormat="1">
      <c r="A2083" s="126"/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  <c r="AF2083" s="126"/>
      <c r="AG2083" s="126"/>
      <c r="AH2083" s="126"/>
      <c r="AI2083" s="126"/>
      <c r="AJ2083" s="126"/>
      <c r="AK2083" s="126"/>
      <c r="AL2083" s="126"/>
      <c r="AM2083" s="126"/>
    </row>
    <row r="2084" spans="1:39" s="172" customFormat="1">
      <c r="A2084" s="126"/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  <c r="AF2084" s="126"/>
      <c r="AG2084" s="126"/>
      <c r="AH2084" s="126"/>
      <c r="AI2084" s="126"/>
      <c r="AJ2084" s="126"/>
      <c r="AK2084" s="126"/>
      <c r="AL2084" s="126"/>
      <c r="AM2084" s="126"/>
    </row>
    <row r="2085" spans="1:39" s="172" customFormat="1">
      <c r="A2085" s="126"/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  <c r="AF2085" s="126"/>
      <c r="AG2085" s="126"/>
      <c r="AH2085" s="126"/>
      <c r="AI2085" s="126"/>
      <c r="AJ2085" s="126"/>
      <c r="AK2085" s="126"/>
      <c r="AL2085" s="126"/>
      <c r="AM2085" s="126"/>
    </row>
    <row r="2086" spans="1:39" s="172" customFormat="1">
      <c r="A2086" s="126"/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  <c r="AF2086" s="126"/>
      <c r="AG2086" s="126"/>
      <c r="AH2086" s="126"/>
      <c r="AI2086" s="126"/>
      <c r="AJ2086" s="126"/>
      <c r="AK2086" s="126"/>
      <c r="AL2086" s="126"/>
      <c r="AM2086" s="126"/>
    </row>
    <row r="2087" spans="1:39" s="172" customFormat="1">
      <c r="A2087" s="126"/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  <c r="AF2087" s="126"/>
      <c r="AG2087" s="126"/>
      <c r="AH2087" s="126"/>
      <c r="AI2087" s="126"/>
      <c r="AJ2087" s="126"/>
      <c r="AK2087" s="126"/>
      <c r="AL2087" s="126"/>
      <c r="AM2087" s="126"/>
    </row>
    <row r="2088" spans="1:39" s="172" customFormat="1">
      <c r="A2088" s="126"/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  <c r="AF2088" s="126"/>
      <c r="AG2088" s="126"/>
      <c r="AH2088" s="126"/>
      <c r="AI2088" s="126"/>
      <c r="AJ2088" s="126"/>
      <c r="AK2088" s="126"/>
      <c r="AL2088" s="126"/>
      <c r="AM2088" s="126"/>
    </row>
    <row r="2089" spans="1:39" s="172" customFormat="1">
      <c r="A2089" s="126"/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  <c r="AF2089" s="126"/>
      <c r="AG2089" s="126"/>
      <c r="AH2089" s="126"/>
      <c r="AI2089" s="126"/>
      <c r="AJ2089" s="126"/>
      <c r="AK2089" s="126"/>
      <c r="AL2089" s="126"/>
      <c r="AM2089" s="126"/>
    </row>
    <row r="2090" spans="1:39" s="172" customFormat="1">
      <c r="A2090" s="126"/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  <c r="AF2090" s="126"/>
      <c r="AG2090" s="126"/>
      <c r="AH2090" s="126"/>
      <c r="AI2090" s="126"/>
      <c r="AJ2090" s="126"/>
      <c r="AK2090" s="126"/>
      <c r="AL2090" s="126"/>
      <c r="AM2090" s="126"/>
    </row>
    <row r="2091" spans="1:39" s="172" customFormat="1">
      <c r="A2091" s="126"/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  <c r="AF2091" s="126"/>
      <c r="AG2091" s="126"/>
      <c r="AH2091" s="126"/>
      <c r="AI2091" s="126"/>
      <c r="AJ2091" s="126"/>
      <c r="AK2091" s="126"/>
      <c r="AL2091" s="126"/>
      <c r="AM2091" s="126"/>
    </row>
    <row r="2092" spans="1:39" s="172" customFormat="1">
      <c r="A2092" s="126"/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  <c r="AF2092" s="126"/>
      <c r="AG2092" s="126"/>
      <c r="AH2092" s="126"/>
      <c r="AI2092" s="126"/>
      <c r="AJ2092" s="126"/>
      <c r="AK2092" s="126"/>
      <c r="AL2092" s="126"/>
      <c r="AM2092" s="126"/>
    </row>
    <row r="2093" spans="1:39" s="172" customFormat="1">
      <c r="A2093" s="126"/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  <c r="AF2093" s="126"/>
      <c r="AG2093" s="126"/>
      <c r="AH2093" s="126"/>
      <c r="AI2093" s="126"/>
      <c r="AJ2093" s="126"/>
      <c r="AK2093" s="126"/>
      <c r="AL2093" s="126"/>
      <c r="AM2093" s="126"/>
    </row>
    <row r="2094" spans="1:39" s="172" customFormat="1">
      <c r="A2094" s="126"/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  <c r="AF2094" s="126"/>
      <c r="AG2094" s="126"/>
      <c r="AH2094" s="126"/>
      <c r="AI2094" s="126"/>
      <c r="AJ2094" s="126"/>
      <c r="AK2094" s="126"/>
      <c r="AL2094" s="126"/>
      <c r="AM2094" s="126"/>
    </row>
    <row r="2095" spans="1:39" s="172" customFormat="1">
      <c r="A2095" s="126"/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  <c r="AF2095" s="126"/>
      <c r="AG2095" s="126"/>
      <c r="AH2095" s="126"/>
      <c r="AI2095" s="126"/>
      <c r="AJ2095" s="126"/>
      <c r="AK2095" s="126"/>
      <c r="AL2095" s="126"/>
      <c r="AM2095" s="126"/>
    </row>
    <row r="2096" spans="1:39" s="172" customFormat="1">
      <c r="A2096" s="126"/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  <c r="AF2096" s="126"/>
      <c r="AG2096" s="126"/>
      <c r="AH2096" s="126"/>
      <c r="AI2096" s="126"/>
      <c r="AJ2096" s="126"/>
      <c r="AK2096" s="126"/>
      <c r="AL2096" s="126"/>
      <c r="AM2096" s="126"/>
    </row>
    <row r="2097" spans="1:39" s="172" customFormat="1">
      <c r="A2097" s="126"/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  <c r="AF2097" s="126"/>
      <c r="AG2097" s="126"/>
      <c r="AH2097" s="126"/>
      <c r="AI2097" s="126"/>
      <c r="AJ2097" s="126"/>
      <c r="AK2097" s="126"/>
      <c r="AL2097" s="126"/>
      <c r="AM2097" s="126"/>
    </row>
    <row r="2098" spans="1:39" s="172" customFormat="1">
      <c r="A2098" s="126"/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  <c r="AF2098" s="126"/>
      <c r="AG2098" s="126"/>
      <c r="AH2098" s="126"/>
      <c r="AI2098" s="126"/>
      <c r="AJ2098" s="126"/>
      <c r="AK2098" s="126"/>
      <c r="AL2098" s="126"/>
      <c r="AM2098" s="126"/>
    </row>
    <row r="2099" spans="1:39" s="172" customFormat="1">
      <c r="A2099" s="126"/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  <c r="AF2099" s="126"/>
      <c r="AG2099" s="126"/>
      <c r="AH2099" s="126"/>
      <c r="AI2099" s="126"/>
      <c r="AJ2099" s="126"/>
      <c r="AK2099" s="126"/>
      <c r="AL2099" s="126"/>
      <c r="AM2099" s="126"/>
    </row>
    <row r="2100" spans="1:39" s="172" customFormat="1">
      <c r="A2100" s="126"/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  <c r="AF2100" s="126"/>
      <c r="AG2100" s="126"/>
      <c r="AH2100" s="126"/>
      <c r="AI2100" s="126"/>
      <c r="AJ2100" s="126"/>
      <c r="AK2100" s="126"/>
      <c r="AL2100" s="126"/>
      <c r="AM2100" s="126"/>
    </row>
    <row r="2101" spans="1:39" s="172" customFormat="1">
      <c r="A2101" s="126"/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  <c r="AF2101" s="126"/>
      <c r="AG2101" s="126"/>
      <c r="AH2101" s="126"/>
      <c r="AI2101" s="126"/>
      <c r="AJ2101" s="126"/>
      <c r="AK2101" s="126"/>
      <c r="AL2101" s="126"/>
      <c r="AM2101" s="126"/>
    </row>
    <row r="2102" spans="1:39" s="172" customFormat="1">
      <c r="A2102" s="126"/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  <c r="AF2102" s="126"/>
      <c r="AG2102" s="126"/>
      <c r="AH2102" s="126"/>
      <c r="AI2102" s="126"/>
      <c r="AJ2102" s="126"/>
      <c r="AK2102" s="126"/>
      <c r="AL2102" s="126"/>
      <c r="AM2102" s="126"/>
    </row>
    <row r="2103" spans="1:39" s="172" customFormat="1">
      <c r="A2103" s="126"/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  <c r="AF2103" s="126"/>
      <c r="AG2103" s="126"/>
      <c r="AH2103" s="126"/>
      <c r="AI2103" s="126"/>
      <c r="AJ2103" s="126"/>
      <c r="AK2103" s="126"/>
      <c r="AL2103" s="126"/>
      <c r="AM2103" s="126"/>
    </row>
    <row r="2104" spans="1:39" s="172" customFormat="1">
      <c r="A2104" s="126"/>
      <c r="B2104" s="102"/>
      <c r="C2104" s="102"/>
      <c r="D2104" s="102"/>
      <c r="E2104" s="102"/>
      <c r="F2104" s="102"/>
      <c r="G2104" s="102"/>
      <c r="H2104" s="102"/>
      <c r="I2104" s="164"/>
      <c r="J2104" s="165"/>
      <c r="K2104" s="166"/>
      <c r="L2104" s="102"/>
      <c r="M2104" s="102"/>
      <c r="N2104" s="102"/>
      <c r="O2104" s="102"/>
      <c r="P2104" s="167"/>
      <c r="Q2104" s="102"/>
      <c r="R2104" s="102"/>
      <c r="S2104" s="102"/>
      <c r="T2104" s="102"/>
      <c r="U2104" s="168"/>
      <c r="V2104" s="171"/>
      <c r="AF2104" s="126"/>
      <c r="AG2104" s="126"/>
      <c r="AH2104" s="126"/>
      <c r="AI2104" s="126"/>
      <c r="AJ2104" s="126"/>
      <c r="AK2104" s="126"/>
      <c r="AL2104" s="126"/>
      <c r="AM2104" s="126"/>
    </row>
    <row r="2105" spans="1:39" s="172" customFormat="1">
      <c r="A2105" s="126"/>
      <c r="B2105" s="102"/>
      <c r="C2105" s="102"/>
      <c r="D2105" s="102"/>
      <c r="E2105" s="102"/>
      <c r="F2105" s="102"/>
      <c r="G2105" s="102"/>
      <c r="H2105" s="102"/>
      <c r="I2105" s="164"/>
      <c r="J2105" s="165"/>
      <c r="K2105" s="166"/>
      <c r="L2105" s="102"/>
      <c r="M2105" s="102"/>
      <c r="N2105" s="102"/>
      <c r="O2105" s="102"/>
      <c r="P2105" s="167"/>
      <c r="Q2105" s="102"/>
      <c r="R2105" s="102"/>
      <c r="S2105" s="102"/>
      <c r="T2105" s="102"/>
      <c r="U2105" s="168"/>
      <c r="V2105" s="171"/>
      <c r="AF2105" s="126"/>
      <c r="AG2105" s="126"/>
      <c r="AH2105" s="126"/>
      <c r="AI2105" s="126"/>
      <c r="AJ2105" s="126"/>
      <c r="AK2105" s="126"/>
      <c r="AL2105" s="126"/>
      <c r="AM2105" s="126"/>
    </row>
    <row r="2106" spans="1:39" s="172" customFormat="1">
      <c r="A2106" s="126"/>
      <c r="B2106" s="102"/>
      <c r="C2106" s="102"/>
      <c r="D2106" s="102"/>
      <c r="E2106" s="102"/>
      <c r="F2106" s="102"/>
      <c r="G2106" s="102"/>
      <c r="H2106" s="102"/>
      <c r="I2106" s="164"/>
      <c r="J2106" s="165"/>
      <c r="K2106" s="166"/>
      <c r="L2106" s="102"/>
      <c r="M2106" s="102"/>
      <c r="N2106" s="102"/>
      <c r="O2106" s="102"/>
      <c r="P2106" s="167"/>
      <c r="Q2106" s="102"/>
      <c r="R2106" s="102"/>
      <c r="S2106" s="102"/>
      <c r="T2106" s="102"/>
      <c r="U2106" s="168"/>
      <c r="V2106" s="171"/>
      <c r="AF2106" s="126"/>
      <c r="AG2106" s="126"/>
      <c r="AH2106" s="126"/>
      <c r="AI2106" s="126"/>
      <c r="AJ2106" s="126"/>
      <c r="AK2106" s="126"/>
      <c r="AL2106" s="126"/>
      <c r="AM2106" s="126"/>
    </row>
    <row r="2107" spans="1:39" s="172" customFormat="1">
      <c r="A2107" s="126"/>
      <c r="B2107" s="102"/>
      <c r="C2107" s="102"/>
      <c r="D2107" s="102"/>
      <c r="E2107" s="102"/>
      <c r="F2107" s="102"/>
      <c r="G2107" s="102"/>
      <c r="H2107" s="102"/>
      <c r="I2107" s="164"/>
      <c r="J2107" s="165"/>
      <c r="K2107" s="166"/>
      <c r="L2107" s="102"/>
      <c r="M2107" s="102"/>
      <c r="N2107" s="102"/>
      <c r="O2107" s="102"/>
      <c r="P2107" s="167"/>
      <c r="Q2107" s="102"/>
      <c r="R2107" s="102"/>
      <c r="S2107" s="102"/>
      <c r="T2107" s="102"/>
      <c r="U2107" s="168"/>
      <c r="V2107" s="171"/>
      <c r="AF2107" s="126"/>
      <c r="AG2107" s="126"/>
      <c r="AH2107" s="126"/>
      <c r="AI2107" s="126"/>
      <c r="AJ2107" s="126"/>
      <c r="AK2107" s="126"/>
      <c r="AL2107" s="126"/>
      <c r="AM2107" s="126"/>
    </row>
    <row r="2108" spans="1:39" s="172" customFormat="1">
      <c r="A2108" s="126"/>
      <c r="B2108" s="102"/>
      <c r="C2108" s="102"/>
      <c r="D2108" s="102"/>
      <c r="E2108" s="102"/>
      <c r="F2108" s="102"/>
      <c r="G2108" s="102"/>
      <c r="H2108" s="102"/>
      <c r="I2108" s="164"/>
      <c r="J2108" s="165"/>
      <c r="K2108" s="166"/>
      <c r="L2108" s="102"/>
      <c r="M2108" s="102"/>
      <c r="N2108" s="102"/>
      <c r="O2108" s="102"/>
      <c r="P2108" s="167"/>
      <c r="Q2108" s="102"/>
      <c r="R2108" s="102"/>
      <c r="S2108" s="102"/>
      <c r="T2108" s="102"/>
      <c r="U2108" s="168"/>
      <c r="V2108" s="171"/>
      <c r="AF2108" s="126"/>
      <c r="AG2108" s="126"/>
      <c r="AH2108" s="126"/>
      <c r="AI2108" s="126"/>
      <c r="AJ2108" s="126"/>
      <c r="AK2108" s="126"/>
      <c r="AL2108" s="126"/>
      <c r="AM2108" s="126"/>
    </row>
    <row r="2109" spans="1:39" s="172" customFormat="1">
      <c r="A2109" s="126"/>
      <c r="B2109" s="102"/>
      <c r="C2109" s="102"/>
      <c r="D2109" s="102"/>
      <c r="E2109" s="102"/>
      <c r="F2109" s="102"/>
      <c r="G2109" s="102"/>
      <c r="H2109" s="102"/>
      <c r="I2109" s="164"/>
      <c r="J2109" s="165"/>
      <c r="K2109" s="166"/>
      <c r="L2109" s="102"/>
      <c r="M2109" s="102"/>
      <c r="N2109" s="102"/>
      <c r="O2109" s="102"/>
      <c r="P2109" s="167"/>
      <c r="Q2109" s="102"/>
      <c r="R2109" s="102"/>
      <c r="S2109" s="102"/>
      <c r="T2109" s="102"/>
      <c r="U2109" s="168"/>
      <c r="V2109" s="171"/>
      <c r="AF2109" s="126"/>
      <c r="AG2109" s="126"/>
      <c r="AH2109" s="126"/>
      <c r="AI2109" s="126"/>
      <c r="AJ2109" s="126"/>
      <c r="AK2109" s="126"/>
      <c r="AL2109" s="126"/>
      <c r="AM2109" s="126"/>
    </row>
    <row r="2110" spans="1:39" s="172" customFormat="1">
      <c r="A2110" s="126"/>
      <c r="B2110" s="102"/>
      <c r="C2110" s="102"/>
      <c r="D2110" s="102"/>
      <c r="E2110" s="102"/>
      <c r="F2110" s="102"/>
      <c r="G2110" s="102"/>
      <c r="H2110" s="102"/>
      <c r="I2110" s="164"/>
      <c r="J2110" s="165"/>
      <c r="K2110" s="166"/>
      <c r="L2110" s="102"/>
      <c r="M2110" s="102"/>
      <c r="N2110" s="102"/>
      <c r="O2110" s="102"/>
      <c r="P2110" s="167"/>
      <c r="Q2110" s="102"/>
      <c r="R2110" s="102"/>
      <c r="S2110" s="102"/>
      <c r="T2110" s="102"/>
      <c r="U2110" s="168"/>
      <c r="V2110" s="171"/>
      <c r="AF2110" s="126"/>
      <c r="AG2110" s="126"/>
      <c r="AH2110" s="126"/>
      <c r="AI2110" s="126"/>
      <c r="AJ2110" s="126"/>
      <c r="AK2110" s="126"/>
      <c r="AL2110" s="126"/>
      <c r="AM2110" s="126"/>
    </row>
    <row r="2111" spans="1:39" s="172" customFormat="1">
      <c r="A2111" s="126"/>
      <c r="B2111" s="102"/>
      <c r="C2111" s="102"/>
      <c r="D2111" s="102"/>
      <c r="E2111" s="102"/>
      <c r="F2111" s="102"/>
      <c r="G2111" s="102"/>
      <c r="H2111" s="102"/>
      <c r="I2111" s="164"/>
      <c r="J2111" s="165"/>
      <c r="K2111" s="166"/>
      <c r="L2111" s="102"/>
      <c r="M2111" s="102"/>
      <c r="N2111" s="102"/>
      <c r="O2111" s="102"/>
      <c r="P2111" s="167"/>
      <c r="Q2111" s="102"/>
      <c r="R2111" s="102"/>
      <c r="S2111" s="102"/>
      <c r="T2111" s="102"/>
      <c r="U2111" s="168"/>
      <c r="V2111" s="171"/>
      <c r="AF2111" s="126"/>
      <c r="AG2111" s="126"/>
      <c r="AH2111" s="126"/>
      <c r="AI2111" s="126"/>
      <c r="AJ2111" s="126"/>
      <c r="AK2111" s="126"/>
      <c r="AL2111" s="126"/>
      <c r="AM2111" s="126"/>
    </row>
    <row r="2112" spans="1:39" s="172" customFormat="1">
      <c r="A2112" s="126"/>
      <c r="B2112" s="102"/>
      <c r="C2112" s="102"/>
      <c r="D2112" s="102"/>
      <c r="E2112" s="102"/>
      <c r="F2112" s="102"/>
      <c r="G2112" s="102"/>
      <c r="H2112" s="102"/>
      <c r="I2112" s="164"/>
      <c r="J2112" s="165"/>
      <c r="K2112" s="166"/>
      <c r="L2112" s="102"/>
      <c r="M2112" s="102"/>
      <c r="N2112" s="102"/>
      <c r="O2112" s="102"/>
      <c r="P2112" s="167"/>
      <c r="Q2112" s="102"/>
      <c r="R2112" s="102"/>
      <c r="S2112" s="102"/>
      <c r="T2112" s="102"/>
      <c r="U2112" s="168"/>
      <c r="V2112" s="171"/>
      <c r="AF2112" s="126"/>
      <c r="AG2112" s="126"/>
      <c r="AH2112" s="126"/>
      <c r="AI2112" s="126"/>
      <c r="AJ2112" s="126"/>
      <c r="AK2112" s="126"/>
      <c r="AL2112" s="126"/>
      <c r="AM2112" s="126"/>
    </row>
    <row r="2113" spans="1:39" s="172" customFormat="1">
      <c r="A2113" s="126"/>
      <c r="B2113" s="102"/>
      <c r="C2113" s="102"/>
      <c r="D2113" s="102"/>
      <c r="E2113" s="102"/>
      <c r="F2113" s="102"/>
      <c r="G2113" s="102"/>
      <c r="H2113" s="102"/>
      <c r="I2113" s="164"/>
      <c r="J2113" s="165"/>
      <c r="K2113" s="166"/>
      <c r="L2113" s="102"/>
      <c r="M2113" s="102"/>
      <c r="N2113" s="102"/>
      <c r="O2113" s="102"/>
      <c r="P2113" s="167"/>
      <c r="Q2113" s="102"/>
      <c r="R2113" s="102"/>
      <c r="S2113" s="102"/>
      <c r="T2113" s="102"/>
      <c r="U2113" s="168"/>
      <c r="V2113" s="171"/>
      <c r="AF2113" s="126"/>
      <c r="AG2113" s="126"/>
      <c r="AH2113" s="126"/>
      <c r="AI2113" s="126"/>
      <c r="AJ2113" s="126"/>
      <c r="AK2113" s="126"/>
      <c r="AL2113" s="126"/>
      <c r="AM2113" s="126"/>
    </row>
    <row r="2114" spans="1:39" s="172" customFormat="1">
      <c r="A2114" s="126"/>
      <c r="B2114" s="102"/>
      <c r="C2114" s="102"/>
      <c r="D2114" s="102"/>
      <c r="E2114" s="102"/>
      <c r="F2114" s="102"/>
      <c r="G2114" s="102"/>
      <c r="H2114" s="102"/>
      <c r="I2114" s="164"/>
      <c r="J2114" s="165"/>
      <c r="K2114" s="166"/>
      <c r="L2114" s="102"/>
      <c r="M2114" s="102"/>
      <c r="N2114" s="102"/>
      <c r="O2114" s="102"/>
      <c r="P2114" s="167"/>
      <c r="Q2114" s="102"/>
      <c r="R2114" s="102"/>
      <c r="S2114" s="102"/>
      <c r="T2114" s="102"/>
      <c r="U2114" s="168"/>
      <c r="V2114" s="171"/>
      <c r="AF2114" s="126"/>
      <c r="AG2114" s="126"/>
      <c r="AH2114" s="126"/>
      <c r="AI2114" s="126"/>
      <c r="AJ2114" s="126"/>
      <c r="AK2114" s="126"/>
      <c r="AL2114" s="126"/>
      <c r="AM2114" s="126"/>
    </row>
    <row r="2115" spans="1:39" s="172" customFormat="1">
      <c r="A2115" s="126"/>
      <c r="B2115" s="102"/>
      <c r="C2115" s="102"/>
      <c r="D2115" s="102"/>
      <c r="E2115" s="102"/>
      <c r="F2115" s="102"/>
      <c r="G2115" s="102"/>
      <c r="H2115" s="102"/>
      <c r="I2115" s="164"/>
      <c r="J2115" s="165"/>
      <c r="K2115" s="166"/>
      <c r="L2115" s="102"/>
      <c r="M2115" s="102"/>
      <c r="N2115" s="102"/>
      <c r="O2115" s="102"/>
      <c r="P2115" s="167"/>
      <c r="Q2115" s="102"/>
      <c r="R2115" s="102"/>
      <c r="S2115" s="102"/>
      <c r="T2115" s="102"/>
      <c r="U2115" s="168"/>
      <c r="V2115" s="171"/>
      <c r="AF2115" s="126"/>
      <c r="AG2115" s="126"/>
      <c r="AH2115" s="126"/>
      <c r="AI2115" s="126"/>
      <c r="AJ2115" s="126"/>
      <c r="AK2115" s="126"/>
      <c r="AL2115" s="126"/>
      <c r="AM2115" s="126"/>
    </row>
    <row r="2116" spans="1:39" s="172" customFormat="1">
      <c r="A2116" s="126"/>
      <c r="B2116" s="102"/>
      <c r="C2116" s="102"/>
      <c r="D2116" s="102"/>
      <c r="E2116" s="102"/>
      <c r="F2116" s="102"/>
      <c r="G2116" s="102"/>
      <c r="H2116" s="102"/>
      <c r="I2116" s="164"/>
      <c r="J2116" s="165"/>
      <c r="K2116" s="166"/>
      <c r="L2116" s="102"/>
      <c r="M2116" s="102"/>
      <c r="N2116" s="102"/>
      <c r="O2116" s="102"/>
      <c r="P2116" s="167"/>
      <c r="Q2116" s="102"/>
      <c r="R2116" s="102"/>
      <c r="S2116" s="102"/>
      <c r="T2116" s="102"/>
      <c r="U2116" s="168"/>
      <c r="V2116" s="171"/>
      <c r="AF2116" s="126"/>
      <c r="AG2116" s="126"/>
      <c r="AH2116" s="126"/>
      <c r="AI2116" s="126"/>
      <c r="AJ2116" s="126"/>
      <c r="AK2116" s="126"/>
      <c r="AL2116" s="126"/>
      <c r="AM2116" s="126"/>
    </row>
    <row r="2117" spans="1:39" s="172" customFormat="1">
      <c r="A2117" s="126"/>
      <c r="B2117" s="102"/>
      <c r="C2117" s="102"/>
      <c r="D2117" s="102"/>
      <c r="E2117" s="102"/>
      <c r="F2117" s="102"/>
      <c r="G2117" s="102"/>
      <c r="H2117" s="102"/>
      <c r="I2117" s="164"/>
      <c r="J2117" s="165"/>
      <c r="K2117" s="166"/>
      <c r="L2117" s="102"/>
      <c r="M2117" s="102"/>
      <c r="N2117" s="102"/>
      <c r="O2117" s="102"/>
      <c r="P2117" s="167"/>
      <c r="Q2117" s="102"/>
      <c r="R2117" s="102"/>
      <c r="S2117" s="102"/>
      <c r="T2117" s="102"/>
      <c r="U2117" s="168"/>
      <c r="V2117" s="171"/>
      <c r="AF2117" s="126"/>
      <c r="AG2117" s="126"/>
      <c r="AH2117" s="126"/>
      <c r="AI2117" s="126"/>
      <c r="AJ2117" s="126"/>
      <c r="AK2117" s="126"/>
      <c r="AL2117" s="126"/>
      <c r="AM2117" s="126"/>
    </row>
    <row r="2118" spans="1:39" s="172" customFormat="1">
      <c r="A2118" s="126"/>
      <c r="B2118" s="102"/>
      <c r="C2118" s="102"/>
      <c r="D2118" s="102"/>
      <c r="E2118" s="102"/>
      <c r="F2118" s="102"/>
      <c r="G2118" s="102"/>
      <c r="H2118" s="102"/>
      <c r="I2118" s="164"/>
      <c r="J2118" s="165"/>
      <c r="K2118" s="166"/>
      <c r="L2118" s="102"/>
      <c r="M2118" s="102"/>
      <c r="N2118" s="102"/>
      <c r="O2118" s="102"/>
      <c r="P2118" s="167"/>
      <c r="Q2118" s="102"/>
      <c r="R2118" s="102"/>
      <c r="S2118" s="102"/>
      <c r="T2118" s="102"/>
      <c r="U2118" s="168"/>
      <c r="V2118" s="171"/>
      <c r="AF2118" s="126"/>
      <c r="AG2118" s="126"/>
      <c r="AH2118" s="126"/>
      <c r="AI2118" s="126"/>
      <c r="AJ2118" s="126"/>
      <c r="AK2118" s="126"/>
      <c r="AL2118" s="126"/>
      <c r="AM2118" s="126"/>
    </row>
    <row r="2119" spans="1:39" s="172" customFormat="1">
      <c r="A2119" s="126"/>
      <c r="B2119" s="102"/>
      <c r="C2119" s="102"/>
      <c r="D2119" s="102"/>
      <c r="E2119" s="102"/>
      <c r="F2119" s="102"/>
      <c r="G2119" s="102"/>
      <c r="H2119" s="102"/>
      <c r="I2119" s="164"/>
      <c r="J2119" s="165"/>
      <c r="K2119" s="166"/>
      <c r="L2119" s="102"/>
      <c r="M2119" s="102"/>
      <c r="N2119" s="102"/>
      <c r="O2119" s="102"/>
      <c r="P2119" s="167"/>
      <c r="Q2119" s="102"/>
      <c r="R2119" s="102"/>
      <c r="S2119" s="102"/>
      <c r="T2119" s="102"/>
      <c r="U2119" s="168"/>
      <c r="V2119" s="171"/>
      <c r="AF2119" s="126"/>
      <c r="AG2119" s="126"/>
      <c r="AH2119" s="126"/>
      <c r="AI2119" s="126"/>
      <c r="AJ2119" s="126"/>
      <c r="AK2119" s="126"/>
      <c r="AL2119" s="126"/>
      <c r="AM2119" s="126"/>
    </row>
    <row r="2120" spans="1:39" s="172" customFormat="1">
      <c r="A2120" s="126"/>
      <c r="B2120" s="102"/>
      <c r="C2120" s="102"/>
      <c r="D2120" s="102"/>
      <c r="E2120" s="102"/>
      <c r="F2120" s="102"/>
      <c r="G2120" s="102"/>
      <c r="H2120" s="102"/>
      <c r="I2120" s="164"/>
      <c r="J2120" s="165"/>
      <c r="K2120" s="166"/>
      <c r="L2120" s="102"/>
      <c r="M2120" s="102"/>
      <c r="N2120" s="102"/>
      <c r="O2120" s="102"/>
      <c r="P2120" s="167"/>
      <c r="Q2120" s="102"/>
      <c r="R2120" s="102"/>
      <c r="S2120" s="102"/>
      <c r="T2120" s="102"/>
      <c r="U2120" s="168"/>
      <c r="V2120" s="171"/>
      <c r="AF2120" s="126"/>
      <c r="AG2120" s="126"/>
      <c r="AH2120" s="126"/>
      <c r="AI2120" s="126"/>
      <c r="AJ2120" s="126"/>
      <c r="AK2120" s="126"/>
      <c r="AL2120" s="126"/>
      <c r="AM2120" s="126"/>
    </row>
    <row r="2121" spans="1:39" s="172" customFormat="1">
      <c r="A2121" s="126"/>
      <c r="B2121" s="102"/>
      <c r="C2121" s="102"/>
      <c r="D2121" s="102"/>
      <c r="E2121" s="102"/>
      <c r="F2121" s="102"/>
      <c r="G2121" s="102"/>
      <c r="H2121" s="102"/>
      <c r="I2121" s="164"/>
      <c r="J2121" s="165"/>
      <c r="K2121" s="166"/>
      <c r="L2121" s="102"/>
      <c r="M2121" s="102"/>
      <c r="N2121" s="102"/>
      <c r="O2121" s="102"/>
      <c r="P2121" s="167"/>
      <c r="Q2121" s="102"/>
      <c r="R2121" s="102"/>
      <c r="S2121" s="102"/>
      <c r="T2121" s="102"/>
      <c r="U2121" s="168"/>
      <c r="V2121" s="171"/>
      <c r="AF2121" s="126"/>
      <c r="AG2121" s="126"/>
      <c r="AH2121" s="126"/>
      <c r="AI2121" s="126"/>
      <c r="AJ2121" s="126"/>
      <c r="AK2121" s="126"/>
      <c r="AL2121" s="126"/>
      <c r="AM2121" s="126"/>
    </row>
    <row r="2122" spans="1:39" s="172" customFormat="1">
      <c r="A2122" s="126"/>
      <c r="B2122" s="102"/>
      <c r="C2122" s="102"/>
      <c r="D2122" s="102"/>
      <c r="E2122" s="102"/>
      <c r="F2122" s="102"/>
      <c r="G2122" s="102"/>
      <c r="H2122" s="102"/>
      <c r="I2122" s="164"/>
      <c r="J2122" s="165"/>
      <c r="K2122" s="166"/>
      <c r="L2122" s="102"/>
      <c r="M2122" s="102"/>
      <c r="N2122" s="102"/>
      <c r="O2122" s="102"/>
      <c r="P2122" s="167"/>
      <c r="Q2122" s="102"/>
      <c r="R2122" s="102"/>
      <c r="S2122" s="102"/>
      <c r="T2122" s="102"/>
      <c r="U2122" s="168"/>
      <c r="V2122" s="171"/>
      <c r="AF2122" s="126"/>
      <c r="AG2122" s="126"/>
      <c r="AH2122" s="126"/>
      <c r="AI2122" s="126"/>
      <c r="AJ2122" s="126"/>
      <c r="AK2122" s="126"/>
      <c r="AL2122" s="126"/>
      <c r="AM2122" s="126"/>
    </row>
    <row r="2123" spans="1:39" s="172" customFormat="1">
      <c r="A2123" s="126"/>
      <c r="B2123" s="102"/>
      <c r="C2123" s="102"/>
      <c r="D2123" s="102"/>
      <c r="E2123" s="102"/>
      <c r="F2123" s="102"/>
      <c r="G2123" s="102"/>
      <c r="H2123" s="102"/>
      <c r="I2123" s="164"/>
      <c r="J2123" s="165"/>
      <c r="K2123" s="166"/>
      <c r="L2123" s="102"/>
      <c r="M2123" s="102"/>
      <c r="N2123" s="102"/>
      <c r="O2123" s="102"/>
      <c r="P2123" s="167"/>
      <c r="Q2123" s="102"/>
      <c r="R2123" s="102"/>
      <c r="S2123" s="102"/>
      <c r="T2123" s="102"/>
      <c r="U2123" s="168"/>
      <c r="V2123" s="171"/>
      <c r="AF2123" s="126"/>
      <c r="AG2123" s="126"/>
      <c r="AH2123" s="126"/>
      <c r="AI2123" s="126"/>
      <c r="AJ2123" s="126"/>
      <c r="AK2123" s="126"/>
      <c r="AL2123" s="126"/>
      <c r="AM2123" s="126"/>
    </row>
    <row r="2124" spans="1:39" s="172" customFormat="1">
      <c r="A2124" s="126"/>
      <c r="B2124" s="102"/>
      <c r="C2124" s="102"/>
      <c r="D2124" s="102"/>
      <c r="E2124" s="102"/>
      <c r="F2124" s="102"/>
      <c r="G2124" s="102"/>
      <c r="H2124" s="102"/>
      <c r="I2124" s="164"/>
      <c r="J2124" s="165"/>
      <c r="K2124" s="166"/>
      <c r="L2124" s="102"/>
      <c r="M2124" s="102"/>
      <c r="N2124" s="102"/>
      <c r="O2124" s="102"/>
      <c r="P2124" s="167"/>
      <c r="Q2124" s="102"/>
      <c r="R2124" s="102"/>
      <c r="S2124" s="102"/>
      <c r="T2124" s="102"/>
      <c r="U2124" s="168"/>
      <c r="V2124" s="171"/>
      <c r="AF2124" s="126"/>
      <c r="AG2124" s="126"/>
      <c r="AH2124" s="126"/>
      <c r="AI2124" s="126"/>
      <c r="AJ2124" s="126"/>
      <c r="AK2124" s="126"/>
      <c r="AL2124" s="126"/>
      <c r="AM2124" s="126"/>
    </row>
    <row r="2125" spans="1:39" s="172" customFormat="1">
      <c r="A2125" s="126"/>
      <c r="B2125" s="102"/>
      <c r="C2125" s="102"/>
      <c r="D2125" s="102"/>
      <c r="E2125" s="102"/>
      <c r="F2125" s="102"/>
      <c r="G2125" s="102"/>
      <c r="H2125" s="102"/>
      <c r="I2125" s="164"/>
      <c r="J2125" s="165"/>
      <c r="K2125" s="166"/>
      <c r="L2125" s="102"/>
      <c r="M2125" s="102"/>
      <c r="N2125" s="102"/>
      <c r="O2125" s="102"/>
      <c r="P2125" s="167"/>
      <c r="Q2125" s="102"/>
      <c r="R2125" s="102"/>
      <c r="S2125" s="102"/>
      <c r="T2125" s="102"/>
      <c r="U2125" s="168"/>
      <c r="V2125" s="171"/>
      <c r="AF2125" s="126"/>
      <c r="AG2125" s="126"/>
      <c r="AH2125" s="126"/>
      <c r="AI2125" s="126"/>
      <c r="AJ2125" s="126"/>
      <c r="AK2125" s="126"/>
      <c r="AL2125" s="126"/>
      <c r="AM2125" s="126"/>
    </row>
    <row r="2126" spans="1:39" s="172" customFormat="1">
      <c r="A2126" s="126"/>
      <c r="B2126" s="102"/>
      <c r="C2126" s="102"/>
      <c r="D2126" s="102"/>
      <c r="E2126" s="102"/>
      <c r="F2126" s="102"/>
      <c r="G2126" s="102"/>
      <c r="H2126" s="102"/>
      <c r="I2126" s="164"/>
      <c r="J2126" s="165"/>
      <c r="K2126" s="166"/>
      <c r="L2126" s="102"/>
      <c r="M2126" s="102"/>
      <c r="N2126" s="102"/>
      <c r="O2126" s="102"/>
      <c r="P2126" s="167"/>
      <c r="Q2126" s="102"/>
      <c r="R2126" s="102"/>
      <c r="S2126" s="102"/>
      <c r="T2126" s="102"/>
      <c r="U2126" s="168"/>
      <c r="V2126" s="171"/>
      <c r="AF2126" s="126"/>
      <c r="AG2126" s="126"/>
      <c r="AH2126" s="126"/>
      <c r="AI2126" s="126"/>
      <c r="AJ2126" s="126"/>
      <c r="AK2126" s="126"/>
      <c r="AL2126" s="126"/>
      <c r="AM2126" s="126"/>
    </row>
    <row r="2127" spans="1:39" s="172" customFormat="1">
      <c r="A2127" s="126"/>
      <c r="B2127" s="102"/>
      <c r="C2127" s="102"/>
      <c r="D2127" s="102"/>
      <c r="E2127" s="102"/>
      <c r="F2127" s="102"/>
      <c r="G2127" s="102"/>
      <c r="H2127" s="102"/>
      <c r="I2127" s="164"/>
      <c r="J2127" s="165"/>
      <c r="K2127" s="166"/>
      <c r="L2127" s="102"/>
      <c r="M2127" s="102"/>
      <c r="N2127" s="102"/>
      <c r="O2127" s="102"/>
      <c r="P2127" s="167"/>
      <c r="Q2127" s="102"/>
      <c r="R2127" s="102"/>
      <c r="S2127" s="102"/>
      <c r="T2127" s="102"/>
      <c r="U2127" s="168"/>
      <c r="V2127" s="171"/>
      <c r="AF2127" s="126"/>
      <c r="AG2127" s="126"/>
      <c r="AH2127" s="126"/>
      <c r="AI2127" s="126"/>
      <c r="AJ2127" s="126"/>
      <c r="AK2127" s="126"/>
      <c r="AL2127" s="126"/>
      <c r="AM2127" s="126"/>
    </row>
    <row r="2128" spans="1:39" s="172" customFormat="1">
      <c r="A2128" s="126"/>
      <c r="B2128" s="102"/>
      <c r="C2128" s="102"/>
      <c r="D2128" s="102"/>
      <c r="E2128" s="102"/>
      <c r="F2128" s="102"/>
      <c r="G2128" s="102"/>
      <c r="H2128" s="102"/>
      <c r="I2128" s="164"/>
      <c r="J2128" s="165"/>
      <c r="K2128" s="166"/>
      <c r="L2128" s="102"/>
      <c r="M2128" s="102"/>
      <c r="N2128" s="102"/>
      <c r="O2128" s="102"/>
      <c r="P2128" s="167"/>
      <c r="Q2128" s="102"/>
      <c r="R2128" s="102"/>
      <c r="S2128" s="102"/>
      <c r="T2128" s="102"/>
      <c r="U2128" s="168"/>
      <c r="V2128" s="171"/>
      <c r="AF2128" s="126"/>
      <c r="AG2128" s="126"/>
      <c r="AH2128" s="126"/>
      <c r="AI2128" s="126"/>
      <c r="AJ2128" s="126"/>
      <c r="AK2128" s="126"/>
      <c r="AL2128" s="126"/>
      <c r="AM2128" s="126"/>
    </row>
    <row r="2129" spans="1:39" s="172" customFormat="1">
      <c r="A2129" s="126"/>
      <c r="B2129" s="102"/>
      <c r="C2129" s="102"/>
      <c r="D2129" s="102"/>
      <c r="E2129" s="102"/>
      <c r="F2129" s="102"/>
      <c r="G2129" s="102"/>
      <c r="H2129" s="102"/>
      <c r="I2129" s="164"/>
      <c r="J2129" s="165"/>
      <c r="K2129" s="166"/>
      <c r="L2129" s="102"/>
      <c r="M2129" s="102"/>
      <c r="N2129" s="102"/>
      <c r="O2129" s="102"/>
      <c r="P2129" s="167"/>
      <c r="Q2129" s="102"/>
      <c r="R2129" s="102"/>
      <c r="S2129" s="102"/>
      <c r="T2129" s="102"/>
      <c r="U2129" s="168"/>
      <c r="V2129" s="171"/>
      <c r="AF2129" s="126"/>
      <c r="AG2129" s="126"/>
      <c r="AH2129" s="126"/>
      <c r="AI2129" s="126"/>
      <c r="AJ2129" s="126"/>
      <c r="AK2129" s="126"/>
      <c r="AL2129" s="126"/>
      <c r="AM2129" s="126"/>
    </row>
    <row r="2130" spans="1:39" s="172" customFormat="1">
      <c r="A2130" s="126"/>
      <c r="B2130" s="102"/>
      <c r="C2130" s="102"/>
      <c r="D2130" s="102"/>
      <c r="E2130" s="102"/>
      <c r="F2130" s="102"/>
      <c r="G2130" s="102"/>
      <c r="H2130" s="102"/>
      <c r="I2130" s="164"/>
      <c r="J2130" s="165"/>
      <c r="K2130" s="166"/>
      <c r="L2130" s="102"/>
      <c r="M2130" s="102"/>
      <c r="N2130" s="102"/>
      <c r="O2130" s="102"/>
      <c r="P2130" s="167"/>
      <c r="Q2130" s="102"/>
      <c r="R2130" s="102"/>
      <c r="S2130" s="102"/>
      <c r="T2130" s="102"/>
      <c r="U2130" s="168"/>
      <c r="V2130" s="171"/>
      <c r="AF2130" s="126"/>
      <c r="AG2130" s="126"/>
      <c r="AH2130" s="126"/>
      <c r="AI2130" s="126"/>
      <c r="AJ2130" s="126"/>
      <c r="AK2130" s="126"/>
      <c r="AL2130" s="126"/>
      <c r="AM2130" s="126"/>
    </row>
    <row r="2131" spans="1:39" s="172" customFormat="1">
      <c r="A2131" s="126"/>
      <c r="B2131" s="102"/>
      <c r="C2131" s="102"/>
      <c r="D2131" s="102"/>
      <c r="E2131" s="102"/>
      <c r="F2131" s="102"/>
      <c r="G2131" s="102"/>
      <c r="H2131" s="102"/>
      <c r="I2131" s="164"/>
      <c r="J2131" s="165"/>
      <c r="K2131" s="166"/>
      <c r="L2131" s="102"/>
      <c r="M2131" s="102"/>
      <c r="N2131" s="102"/>
      <c r="O2131" s="102"/>
      <c r="P2131" s="167"/>
      <c r="Q2131" s="102"/>
      <c r="R2131" s="102"/>
      <c r="S2131" s="102"/>
      <c r="T2131" s="102"/>
      <c r="U2131" s="168"/>
      <c r="V2131" s="171"/>
      <c r="AF2131" s="126"/>
      <c r="AG2131" s="126"/>
      <c r="AH2131" s="126"/>
      <c r="AI2131" s="126"/>
      <c r="AJ2131" s="126"/>
      <c r="AK2131" s="126"/>
      <c r="AL2131" s="126"/>
      <c r="AM2131" s="126"/>
    </row>
    <row r="2132" spans="1:39" s="172" customFormat="1">
      <c r="A2132" s="126"/>
      <c r="B2132" s="102"/>
      <c r="C2132" s="102"/>
      <c r="D2132" s="102"/>
      <c r="E2132" s="102"/>
      <c r="F2132" s="102"/>
      <c r="G2132" s="102"/>
      <c r="H2132" s="102"/>
      <c r="I2132" s="164"/>
      <c r="J2132" s="165"/>
      <c r="K2132" s="166"/>
      <c r="L2132" s="102"/>
      <c r="M2132" s="102"/>
      <c r="N2132" s="102"/>
      <c r="O2132" s="102"/>
      <c r="P2132" s="167"/>
      <c r="Q2132" s="102"/>
      <c r="R2132" s="102"/>
      <c r="S2132" s="102"/>
      <c r="T2132" s="102"/>
      <c r="U2132" s="168"/>
      <c r="V2132" s="171"/>
      <c r="AF2132" s="126"/>
      <c r="AG2132" s="126"/>
      <c r="AH2132" s="126"/>
      <c r="AI2132" s="126"/>
      <c r="AJ2132" s="126"/>
      <c r="AK2132" s="126"/>
      <c r="AL2132" s="126"/>
      <c r="AM2132" s="126"/>
    </row>
    <row r="2133" spans="1:39" s="172" customFormat="1">
      <c r="A2133" s="126"/>
      <c r="B2133" s="102"/>
      <c r="C2133" s="102"/>
      <c r="D2133" s="102"/>
      <c r="E2133" s="102"/>
      <c r="F2133" s="102"/>
      <c r="G2133" s="102"/>
      <c r="H2133" s="102"/>
      <c r="I2133" s="164"/>
      <c r="J2133" s="165"/>
      <c r="K2133" s="166"/>
      <c r="L2133" s="102"/>
      <c r="M2133" s="102"/>
      <c r="N2133" s="102"/>
      <c r="O2133" s="102"/>
      <c r="P2133" s="167"/>
      <c r="Q2133" s="102"/>
      <c r="R2133" s="102"/>
      <c r="S2133" s="102"/>
      <c r="T2133" s="102"/>
      <c r="U2133" s="168"/>
      <c r="V2133" s="171"/>
      <c r="AF2133" s="126"/>
      <c r="AG2133" s="126"/>
      <c r="AH2133" s="126"/>
      <c r="AI2133" s="126"/>
      <c r="AJ2133" s="126"/>
      <c r="AK2133" s="126"/>
      <c r="AL2133" s="126"/>
      <c r="AM2133" s="126"/>
    </row>
    <row r="2134" spans="1:39" s="172" customFormat="1">
      <c r="A2134" s="126"/>
      <c r="B2134" s="102"/>
      <c r="C2134" s="102"/>
      <c r="D2134" s="102"/>
      <c r="E2134" s="102"/>
      <c r="F2134" s="102"/>
      <c r="G2134" s="102"/>
      <c r="H2134" s="102"/>
      <c r="I2134" s="164"/>
      <c r="J2134" s="165"/>
      <c r="K2134" s="166"/>
      <c r="L2134" s="102"/>
      <c r="M2134" s="102"/>
      <c r="N2134" s="102"/>
      <c r="O2134" s="102"/>
      <c r="P2134" s="167"/>
      <c r="Q2134" s="102"/>
      <c r="R2134" s="102"/>
      <c r="S2134" s="102"/>
      <c r="T2134" s="102"/>
      <c r="U2134" s="168"/>
      <c r="V2134" s="171"/>
      <c r="AF2134" s="126"/>
      <c r="AG2134" s="126"/>
      <c r="AH2134" s="126"/>
      <c r="AI2134" s="126"/>
      <c r="AJ2134" s="126"/>
      <c r="AK2134" s="126"/>
      <c r="AL2134" s="126"/>
      <c r="AM2134" s="126"/>
    </row>
    <row r="2135" spans="1:39" s="172" customFormat="1">
      <c r="A2135" s="126"/>
      <c r="B2135" s="102"/>
      <c r="C2135" s="102"/>
      <c r="D2135" s="102"/>
      <c r="E2135" s="102"/>
      <c r="F2135" s="102"/>
      <c r="G2135" s="102"/>
      <c r="H2135" s="102"/>
      <c r="I2135" s="164"/>
      <c r="J2135" s="165"/>
      <c r="K2135" s="166"/>
      <c r="L2135" s="102"/>
      <c r="M2135" s="102"/>
      <c r="N2135" s="102"/>
      <c r="O2135" s="102"/>
      <c r="P2135" s="167"/>
      <c r="Q2135" s="102"/>
      <c r="R2135" s="102"/>
      <c r="S2135" s="102"/>
      <c r="T2135" s="102"/>
      <c r="U2135" s="168"/>
      <c r="V2135" s="171"/>
      <c r="AF2135" s="126"/>
      <c r="AG2135" s="126"/>
      <c r="AH2135" s="126"/>
      <c r="AI2135" s="126"/>
      <c r="AJ2135" s="126"/>
      <c r="AK2135" s="126"/>
      <c r="AL2135" s="126"/>
      <c r="AM2135" s="126"/>
    </row>
    <row r="2136" spans="1:39" s="172" customFormat="1">
      <c r="A2136" s="126"/>
      <c r="B2136" s="102"/>
      <c r="C2136" s="102"/>
      <c r="D2136" s="102"/>
      <c r="E2136" s="102"/>
      <c r="F2136" s="102"/>
      <c r="G2136" s="102"/>
      <c r="H2136" s="102"/>
      <c r="I2136" s="164"/>
      <c r="J2136" s="165"/>
      <c r="K2136" s="166"/>
      <c r="L2136" s="102"/>
      <c r="M2136" s="102"/>
      <c r="N2136" s="102"/>
      <c r="O2136" s="102"/>
      <c r="P2136" s="167"/>
      <c r="Q2136" s="102"/>
      <c r="R2136" s="102"/>
      <c r="S2136" s="102"/>
      <c r="T2136" s="102"/>
      <c r="U2136" s="168"/>
      <c r="V2136" s="171"/>
      <c r="AF2136" s="126"/>
      <c r="AG2136" s="126"/>
      <c r="AH2136" s="126"/>
      <c r="AI2136" s="126"/>
      <c r="AJ2136" s="126"/>
      <c r="AK2136" s="126"/>
      <c r="AL2136" s="126"/>
      <c r="AM2136" s="126"/>
    </row>
    <row r="2137" spans="1:39" s="172" customFormat="1">
      <c r="A2137" s="126"/>
      <c r="B2137" s="102"/>
      <c r="C2137" s="102"/>
      <c r="D2137" s="102"/>
      <c r="E2137" s="102"/>
      <c r="F2137" s="102"/>
      <c r="G2137" s="102"/>
      <c r="H2137" s="102"/>
      <c r="I2137" s="164"/>
      <c r="J2137" s="165"/>
      <c r="K2137" s="166"/>
      <c r="L2137" s="102"/>
      <c r="M2137" s="102"/>
      <c r="N2137" s="102"/>
      <c r="O2137" s="102"/>
      <c r="P2137" s="167"/>
      <c r="Q2137" s="102"/>
      <c r="R2137" s="102"/>
      <c r="S2137" s="102"/>
      <c r="T2137" s="102"/>
      <c r="U2137" s="168"/>
      <c r="V2137" s="171"/>
      <c r="AF2137" s="126"/>
      <c r="AG2137" s="126"/>
      <c r="AH2137" s="126"/>
      <c r="AI2137" s="126"/>
      <c r="AJ2137" s="126"/>
      <c r="AK2137" s="126"/>
      <c r="AL2137" s="126"/>
      <c r="AM2137" s="126"/>
    </row>
    <row r="2138" spans="1:39" s="172" customFormat="1">
      <c r="A2138" s="126"/>
      <c r="B2138" s="102"/>
      <c r="C2138" s="102"/>
      <c r="D2138" s="102"/>
      <c r="E2138" s="102"/>
      <c r="F2138" s="102"/>
      <c r="G2138" s="102"/>
      <c r="H2138" s="102"/>
      <c r="I2138" s="164"/>
      <c r="J2138" s="165"/>
      <c r="K2138" s="166"/>
      <c r="L2138" s="102"/>
      <c r="M2138" s="102"/>
      <c r="N2138" s="102"/>
      <c r="O2138" s="102"/>
      <c r="P2138" s="167"/>
      <c r="Q2138" s="102"/>
      <c r="R2138" s="102"/>
      <c r="S2138" s="102"/>
      <c r="T2138" s="102"/>
      <c r="U2138" s="168"/>
      <c r="V2138" s="171"/>
      <c r="AF2138" s="126"/>
      <c r="AG2138" s="126"/>
      <c r="AH2138" s="126"/>
      <c r="AI2138" s="126"/>
      <c r="AJ2138" s="126"/>
      <c r="AK2138" s="126"/>
      <c r="AL2138" s="126"/>
      <c r="AM2138" s="126"/>
    </row>
    <row r="2139" spans="1:39" s="172" customFormat="1">
      <c r="A2139" s="126"/>
      <c r="B2139" s="102"/>
      <c r="C2139" s="102"/>
      <c r="D2139" s="102"/>
      <c r="E2139" s="102"/>
      <c r="F2139" s="102"/>
      <c r="G2139" s="102"/>
      <c r="H2139" s="102"/>
      <c r="I2139" s="164"/>
      <c r="J2139" s="165"/>
      <c r="K2139" s="166"/>
      <c r="L2139" s="102"/>
      <c r="M2139" s="102"/>
      <c r="N2139" s="102"/>
      <c r="O2139" s="102"/>
      <c r="P2139" s="167"/>
      <c r="Q2139" s="102"/>
      <c r="R2139" s="102"/>
      <c r="S2139" s="102"/>
      <c r="T2139" s="102"/>
      <c r="U2139" s="168"/>
      <c r="V2139" s="171"/>
      <c r="AF2139" s="126"/>
      <c r="AG2139" s="126"/>
      <c r="AH2139" s="126"/>
      <c r="AI2139" s="126"/>
      <c r="AJ2139" s="126"/>
      <c r="AK2139" s="126"/>
      <c r="AL2139" s="126"/>
      <c r="AM2139" s="126"/>
    </row>
    <row r="2140" spans="1:39" s="172" customFormat="1">
      <c r="A2140" s="126"/>
      <c r="B2140" s="102"/>
      <c r="C2140" s="102"/>
      <c r="D2140" s="102"/>
      <c r="E2140" s="102"/>
      <c r="F2140" s="102"/>
      <c r="G2140" s="102"/>
      <c r="H2140" s="102"/>
      <c r="I2140" s="164"/>
      <c r="J2140" s="165"/>
      <c r="K2140" s="166"/>
      <c r="L2140" s="102"/>
      <c r="M2140" s="102"/>
      <c r="N2140" s="102"/>
      <c r="O2140" s="102"/>
      <c r="P2140" s="167"/>
      <c r="Q2140" s="102"/>
      <c r="R2140" s="102"/>
      <c r="S2140" s="102"/>
      <c r="T2140" s="102"/>
      <c r="U2140" s="168"/>
      <c r="V2140" s="171"/>
      <c r="AF2140" s="126"/>
      <c r="AG2140" s="126"/>
      <c r="AH2140" s="126"/>
      <c r="AI2140" s="126"/>
      <c r="AJ2140" s="126"/>
      <c r="AK2140" s="126"/>
      <c r="AL2140" s="126"/>
      <c r="AM2140" s="126"/>
    </row>
    <row r="2141" spans="1:39" s="172" customFormat="1">
      <c r="A2141" s="126"/>
      <c r="B2141" s="102"/>
      <c r="C2141" s="102"/>
      <c r="D2141" s="102"/>
      <c r="E2141" s="102"/>
      <c r="F2141" s="102"/>
      <c r="G2141" s="102"/>
      <c r="H2141" s="102"/>
      <c r="I2141" s="164"/>
      <c r="J2141" s="165"/>
      <c r="K2141" s="166"/>
      <c r="L2141" s="102"/>
      <c r="M2141" s="102"/>
      <c r="N2141" s="102"/>
      <c r="O2141" s="102"/>
      <c r="P2141" s="167"/>
      <c r="Q2141" s="102"/>
      <c r="R2141" s="102"/>
      <c r="S2141" s="102"/>
      <c r="T2141" s="102"/>
      <c r="U2141" s="168"/>
      <c r="V2141" s="171"/>
      <c r="AF2141" s="126"/>
      <c r="AG2141" s="126"/>
      <c r="AH2141" s="126"/>
      <c r="AI2141" s="126"/>
      <c r="AJ2141" s="126"/>
      <c r="AK2141" s="126"/>
      <c r="AL2141" s="126"/>
      <c r="AM2141" s="126"/>
    </row>
    <row r="2142" spans="1:39" s="172" customFormat="1">
      <c r="A2142" s="126"/>
      <c r="B2142" s="102"/>
      <c r="C2142" s="102"/>
      <c r="D2142" s="102"/>
      <c r="E2142" s="102"/>
      <c r="F2142" s="102"/>
      <c r="G2142" s="102"/>
      <c r="H2142" s="102"/>
      <c r="I2142" s="164"/>
      <c r="J2142" s="165"/>
      <c r="K2142" s="166"/>
      <c r="L2142" s="102"/>
      <c r="M2142" s="102"/>
      <c r="N2142" s="102"/>
      <c r="O2142" s="102"/>
      <c r="P2142" s="167"/>
      <c r="Q2142" s="102"/>
      <c r="R2142" s="102"/>
      <c r="S2142" s="102"/>
      <c r="T2142" s="102"/>
      <c r="U2142" s="168"/>
      <c r="V2142" s="171"/>
      <c r="AF2142" s="126"/>
      <c r="AG2142" s="126"/>
      <c r="AH2142" s="126"/>
      <c r="AI2142" s="126"/>
      <c r="AJ2142" s="126"/>
      <c r="AK2142" s="126"/>
      <c r="AL2142" s="126"/>
      <c r="AM2142" s="126"/>
    </row>
    <row r="2143" spans="1:39" s="172" customFormat="1">
      <c r="A2143" s="126"/>
      <c r="B2143" s="102"/>
      <c r="C2143" s="102"/>
      <c r="D2143" s="102"/>
      <c r="E2143" s="102"/>
      <c r="F2143" s="102"/>
      <c r="G2143" s="102"/>
      <c r="H2143" s="102"/>
      <c r="I2143" s="164"/>
      <c r="J2143" s="165"/>
      <c r="K2143" s="166"/>
      <c r="L2143" s="102"/>
      <c r="M2143" s="102"/>
      <c r="N2143" s="102"/>
      <c r="O2143" s="102"/>
      <c r="P2143" s="167"/>
      <c r="Q2143" s="102"/>
      <c r="R2143" s="102"/>
      <c r="S2143" s="102"/>
      <c r="T2143" s="102"/>
      <c r="U2143" s="168"/>
      <c r="V2143" s="171"/>
      <c r="AF2143" s="126"/>
      <c r="AG2143" s="126"/>
      <c r="AH2143" s="126"/>
      <c r="AI2143" s="126"/>
      <c r="AJ2143" s="126"/>
      <c r="AK2143" s="126"/>
      <c r="AL2143" s="126"/>
      <c r="AM2143" s="126"/>
    </row>
    <row r="2144" spans="1:39" s="172" customFormat="1">
      <c r="A2144" s="126"/>
      <c r="B2144" s="102"/>
      <c r="C2144" s="102"/>
      <c r="D2144" s="102"/>
      <c r="E2144" s="102"/>
      <c r="F2144" s="102"/>
      <c r="G2144" s="102"/>
      <c r="H2144" s="102"/>
      <c r="I2144" s="164"/>
      <c r="J2144" s="165"/>
      <c r="K2144" s="166"/>
      <c r="L2144" s="102"/>
      <c r="M2144" s="102"/>
      <c r="N2144" s="102"/>
      <c r="O2144" s="102"/>
      <c r="P2144" s="167"/>
      <c r="Q2144" s="102"/>
      <c r="R2144" s="102"/>
      <c r="S2144" s="102"/>
      <c r="T2144" s="102"/>
      <c r="U2144" s="168"/>
      <c r="V2144" s="171"/>
      <c r="AF2144" s="126"/>
      <c r="AG2144" s="126"/>
      <c r="AH2144" s="126"/>
      <c r="AI2144" s="126"/>
      <c r="AJ2144" s="126"/>
      <c r="AK2144" s="126"/>
      <c r="AL2144" s="126"/>
      <c r="AM2144" s="126"/>
    </row>
    <row r="2145" spans="1:39" s="172" customFormat="1">
      <c r="A2145" s="126"/>
      <c r="B2145" s="102"/>
      <c r="C2145" s="102"/>
      <c r="D2145" s="102"/>
      <c r="E2145" s="102"/>
      <c r="F2145" s="102"/>
      <c r="G2145" s="102"/>
      <c r="H2145" s="102"/>
      <c r="I2145" s="164"/>
      <c r="J2145" s="165"/>
      <c r="K2145" s="166"/>
      <c r="L2145" s="102"/>
      <c r="M2145" s="102"/>
      <c r="N2145" s="102"/>
      <c r="O2145" s="102"/>
      <c r="P2145" s="167"/>
      <c r="Q2145" s="102"/>
      <c r="R2145" s="102"/>
      <c r="S2145" s="102"/>
      <c r="T2145" s="102"/>
      <c r="U2145" s="168"/>
      <c r="V2145" s="171"/>
      <c r="AF2145" s="126"/>
      <c r="AG2145" s="126"/>
      <c r="AH2145" s="126"/>
      <c r="AI2145" s="126"/>
      <c r="AJ2145" s="126"/>
      <c r="AK2145" s="126"/>
      <c r="AL2145" s="126"/>
      <c r="AM2145" s="126"/>
    </row>
    <row r="2146" spans="1:39" s="172" customFormat="1">
      <c r="A2146" s="126"/>
      <c r="B2146" s="102"/>
      <c r="C2146" s="102"/>
      <c r="D2146" s="102"/>
      <c r="E2146" s="102"/>
      <c r="F2146" s="102"/>
      <c r="G2146" s="102"/>
      <c r="H2146" s="102"/>
      <c r="I2146" s="164"/>
      <c r="J2146" s="165"/>
      <c r="K2146" s="166"/>
      <c r="L2146" s="102"/>
      <c r="M2146" s="102"/>
      <c r="N2146" s="102"/>
      <c r="O2146" s="102"/>
      <c r="P2146" s="167"/>
      <c r="Q2146" s="102"/>
      <c r="R2146" s="102"/>
      <c r="S2146" s="102"/>
      <c r="T2146" s="102"/>
      <c r="U2146" s="168"/>
      <c r="V2146" s="171"/>
      <c r="AF2146" s="126"/>
      <c r="AG2146" s="126"/>
      <c r="AH2146" s="126"/>
      <c r="AI2146" s="126"/>
      <c r="AJ2146" s="126"/>
      <c r="AK2146" s="126"/>
      <c r="AL2146" s="126"/>
      <c r="AM2146" s="126"/>
    </row>
    <row r="2147" spans="1:39" s="172" customFormat="1">
      <c r="A2147" s="126"/>
      <c r="B2147" s="102"/>
      <c r="C2147" s="102"/>
      <c r="D2147" s="102"/>
      <c r="E2147" s="102"/>
      <c r="F2147" s="102"/>
      <c r="G2147" s="102"/>
      <c r="H2147" s="102"/>
      <c r="I2147" s="164"/>
      <c r="J2147" s="165"/>
      <c r="K2147" s="166"/>
      <c r="L2147" s="102"/>
      <c r="M2147" s="102"/>
      <c r="N2147" s="102"/>
      <c r="O2147" s="102"/>
      <c r="P2147" s="167"/>
      <c r="Q2147" s="102"/>
      <c r="R2147" s="102"/>
      <c r="S2147" s="102"/>
      <c r="T2147" s="102"/>
      <c r="U2147" s="168"/>
      <c r="V2147" s="171"/>
      <c r="AF2147" s="126"/>
      <c r="AG2147" s="126"/>
      <c r="AH2147" s="126"/>
      <c r="AI2147" s="126"/>
      <c r="AJ2147" s="126"/>
      <c r="AK2147" s="126"/>
      <c r="AL2147" s="126"/>
      <c r="AM2147" s="126"/>
    </row>
    <row r="2148" spans="1:39" s="172" customFormat="1">
      <c r="A2148" s="126"/>
      <c r="B2148" s="102"/>
      <c r="C2148" s="102"/>
      <c r="D2148" s="102"/>
      <c r="E2148" s="102"/>
      <c r="F2148" s="102"/>
      <c r="G2148" s="102"/>
      <c r="H2148" s="102"/>
      <c r="I2148" s="164"/>
      <c r="J2148" s="165"/>
      <c r="K2148" s="166"/>
      <c r="L2148" s="102"/>
      <c r="M2148" s="102"/>
      <c r="N2148" s="102"/>
      <c r="O2148" s="102"/>
      <c r="P2148" s="167"/>
      <c r="Q2148" s="102"/>
      <c r="R2148" s="102"/>
      <c r="S2148" s="102"/>
      <c r="T2148" s="102"/>
      <c r="U2148" s="168"/>
      <c r="V2148" s="171"/>
      <c r="AF2148" s="126"/>
      <c r="AG2148" s="126"/>
      <c r="AH2148" s="126"/>
      <c r="AI2148" s="126"/>
      <c r="AJ2148" s="126"/>
      <c r="AK2148" s="126"/>
      <c r="AL2148" s="126"/>
      <c r="AM2148" s="126"/>
    </row>
    <row r="2149" spans="1:39" s="172" customFormat="1">
      <c r="A2149" s="126"/>
      <c r="B2149" s="102"/>
      <c r="C2149" s="102"/>
      <c r="D2149" s="102"/>
      <c r="E2149" s="102"/>
      <c r="F2149" s="102"/>
      <c r="G2149" s="102"/>
      <c r="H2149" s="102"/>
      <c r="I2149" s="164"/>
      <c r="J2149" s="165"/>
      <c r="K2149" s="166"/>
      <c r="L2149" s="102"/>
      <c r="M2149" s="102"/>
      <c r="N2149" s="102"/>
      <c r="O2149" s="102"/>
      <c r="P2149" s="167"/>
      <c r="Q2149" s="102"/>
      <c r="R2149" s="102"/>
      <c r="S2149" s="102"/>
      <c r="T2149" s="102"/>
      <c r="U2149" s="168"/>
      <c r="V2149" s="171"/>
      <c r="AF2149" s="126"/>
      <c r="AG2149" s="126"/>
      <c r="AH2149" s="126"/>
      <c r="AI2149" s="126"/>
      <c r="AJ2149" s="126"/>
      <c r="AK2149" s="126"/>
      <c r="AL2149" s="126"/>
      <c r="AM2149" s="126"/>
    </row>
    <row r="2150" spans="1:39" s="172" customFormat="1">
      <c r="A2150" s="126"/>
      <c r="B2150" s="102"/>
      <c r="C2150" s="102"/>
      <c r="D2150" s="102"/>
      <c r="E2150" s="102"/>
      <c r="F2150" s="102"/>
      <c r="G2150" s="102"/>
      <c r="H2150" s="102"/>
      <c r="I2150" s="164"/>
      <c r="J2150" s="165"/>
      <c r="K2150" s="166"/>
      <c r="L2150" s="102"/>
      <c r="M2150" s="102"/>
      <c r="N2150" s="102"/>
      <c r="O2150" s="102"/>
      <c r="P2150" s="167"/>
      <c r="Q2150" s="102"/>
      <c r="R2150" s="102"/>
      <c r="S2150" s="102"/>
      <c r="T2150" s="102"/>
      <c r="U2150" s="168"/>
      <c r="V2150" s="171"/>
      <c r="AF2150" s="126"/>
      <c r="AG2150" s="126"/>
      <c r="AH2150" s="126"/>
      <c r="AI2150" s="126"/>
      <c r="AJ2150" s="126"/>
      <c r="AK2150" s="126"/>
      <c r="AL2150" s="126"/>
      <c r="AM2150" s="126"/>
    </row>
    <row r="2151" spans="1:39" s="172" customFormat="1">
      <c r="A2151" s="126"/>
      <c r="B2151" s="102"/>
      <c r="C2151" s="102"/>
      <c r="D2151" s="102"/>
      <c r="E2151" s="102"/>
      <c r="F2151" s="102"/>
      <c r="G2151" s="102"/>
      <c r="H2151" s="102"/>
      <c r="I2151" s="164"/>
      <c r="J2151" s="165"/>
      <c r="K2151" s="166"/>
      <c r="L2151" s="102"/>
      <c r="M2151" s="102"/>
      <c r="N2151" s="102"/>
      <c r="O2151" s="102"/>
      <c r="P2151" s="167"/>
      <c r="Q2151" s="102"/>
      <c r="R2151" s="102"/>
      <c r="S2151" s="102"/>
      <c r="T2151" s="102"/>
      <c r="U2151" s="168"/>
      <c r="V2151" s="171"/>
      <c r="AF2151" s="126"/>
      <c r="AG2151" s="126"/>
      <c r="AH2151" s="126"/>
      <c r="AI2151" s="126"/>
      <c r="AJ2151" s="126"/>
      <c r="AK2151" s="126"/>
      <c r="AL2151" s="126"/>
      <c r="AM2151" s="126"/>
    </row>
    <row r="2152" spans="1:39" s="172" customFormat="1">
      <c r="A2152" s="126"/>
      <c r="B2152" s="102"/>
      <c r="C2152" s="102"/>
      <c r="D2152" s="102"/>
      <c r="E2152" s="102"/>
      <c r="F2152" s="102"/>
      <c r="G2152" s="102"/>
      <c r="H2152" s="102"/>
      <c r="I2152" s="164"/>
      <c r="J2152" s="165"/>
      <c r="K2152" s="166"/>
      <c r="L2152" s="102"/>
      <c r="M2152" s="102"/>
      <c r="N2152" s="102"/>
      <c r="O2152" s="102"/>
      <c r="P2152" s="167"/>
      <c r="Q2152" s="102"/>
      <c r="R2152" s="102"/>
      <c r="S2152" s="102"/>
      <c r="T2152" s="102"/>
      <c r="U2152" s="168"/>
      <c r="V2152" s="171"/>
      <c r="AF2152" s="126"/>
      <c r="AG2152" s="126"/>
      <c r="AH2152" s="126"/>
      <c r="AI2152" s="126"/>
      <c r="AJ2152" s="126"/>
      <c r="AK2152" s="126"/>
      <c r="AL2152" s="126"/>
      <c r="AM2152" s="126"/>
    </row>
    <row r="2153" spans="1:39" s="172" customFormat="1">
      <c r="A2153" s="126"/>
      <c r="B2153" s="102"/>
      <c r="C2153" s="102"/>
      <c r="D2153" s="102"/>
      <c r="E2153" s="102"/>
      <c r="F2153" s="102"/>
      <c r="G2153" s="102"/>
      <c r="H2153" s="102"/>
      <c r="I2153" s="164"/>
      <c r="J2153" s="165"/>
      <c r="K2153" s="166"/>
      <c r="L2153" s="102"/>
      <c r="M2153" s="102"/>
      <c r="N2153" s="102"/>
      <c r="O2153" s="102"/>
      <c r="P2153" s="167"/>
      <c r="Q2153" s="102"/>
      <c r="R2153" s="102"/>
      <c r="S2153" s="102"/>
      <c r="T2153" s="102"/>
      <c r="U2153" s="168"/>
      <c r="V2153" s="171"/>
      <c r="AF2153" s="126"/>
      <c r="AG2153" s="126"/>
      <c r="AH2153" s="126"/>
      <c r="AI2153" s="126"/>
      <c r="AJ2153" s="126"/>
      <c r="AK2153" s="126"/>
      <c r="AL2153" s="126"/>
      <c r="AM2153" s="126"/>
    </row>
    <row r="2154" spans="1:39" s="172" customFormat="1">
      <c r="A2154" s="126"/>
      <c r="B2154" s="102"/>
      <c r="C2154" s="102"/>
      <c r="D2154" s="102"/>
      <c r="E2154" s="102"/>
      <c r="F2154" s="102"/>
      <c r="G2154" s="102"/>
      <c r="H2154" s="102"/>
      <c r="I2154" s="164"/>
      <c r="J2154" s="165"/>
      <c r="K2154" s="166"/>
      <c r="L2154" s="102"/>
      <c r="M2154" s="102"/>
      <c r="N2154" s="102"/>
      <c r="O2154" s="102"/>
      <c r="P2154" s="167"/>
      <c r="Q2154" s="102"/>
      <c r="R2154" s="102"/>
      <c r="S2154" s="102"/>
      <c r="T2154" s="102"/>
      <c r="U2154" s="168"/>
      <c r="V2154" s="171"/>
      <c r="AF2154" s="126"/>
      <c r="AG2154" s="126"/>
      <c r="AH2154" s="126"/>
      <c r="AI2154" s="126"/>
      <c r="AJ2154" s="126"/>
      <c r="AK2154" s="126"/>
      <c r="AL2154" s="126"/>
      <c r="AM2154" s="126"/>
    </row>
    <row r="2155" spans="1:39" s="172" customFormat="1">
      <c r="A2155" s="126"/>
      <c r="B2155" s="102"/>
      <c r="C2155" s="102"/>
      <c r="D2155" s="102"/>
      <c r="E2155" s="102"/>
      <c r="F2155" s="102"/>
      <c r="G2155" s="102"/>
      <c r="H2155" s="102"/>
      <c r="I2155" s="164"/>
      <c r="J2155" s="165"/>
      <c r="K2155" s="166"/>
      <c r="L2155" s="102"/>
      <c r="M2155" s="102"/>
      <c r="N2155" s="102"/>
      <c r="O2155" s="102"/>
      <c r="P2155" s="167"/>
      <c r="Q2155" s="102"/>
      <c r="R2155" s="102"/>
      <c r="S2155" s="102"/>
      <c r="T2155" s="102"/>
      <c r="U2155" s="168"/>
      <c r="V2155" s="171"/>
      <c r="AF2155" s="126"/>
      <c r="AG2155" s="126"/>
      <c r="AH2155" s="126"/>
      <c r="AI2155" s="126"/>
      <c r="AJ2155" s="126"/>
      <c r="AK2155" s="126"/>
      <c r="AL2155" s="126"/>
      <c r="AM2155" s="126"/>
    </row>
    <row r="2156" spans="1:39" s="172" customFormat="1">
      <c r="A2156" s="126"/>
      <c r="B2156" s="102"/>
      <c r="C2156" s="102"/>
      <c r="D2156" s="102"/>
      <c r="E2156" s="102"/>
      <c r="F2156" s="102"/>
      <c r="G2156" s="102"/>
      <c r="H2156" s="102"/>
      <c r="I2156" s="164"/>
      <c r="J2156" s="165"/>
      <c r="K2156" s="166"/>
      <c r="L2156" s="102"/>
      <c r="M2156" s="102"/>
      <c r="N2156" s="102"/>
      <c r="O2156" s="102"/>
      <c r="P2156" s="167"/>
      <c r="Q2156" s="102"/>
      <c r="R2156" s="102"/>
      <c r="S2156" s="102"/>
      <c r="T2156" s="102"/>
      <c r="U2156" s="168"/>
      <c r="V2156" s="171"/>
      <c r="AF2156" s="126"/>
      <c r="AG2156" s="126"/>
      <c r="AH2156" s="126"/>
      <c r="AI2156" s="126"/>
      <c r="AJ2156" s="126"/>
      <c r="AK2156" s="126"/>
      <c r="AL2156" s="126"/>
      <c r="AM2156" s="126"/>
    </row>
    <row r="2157" spans="1:39" s="172" customFormat="1">
      <c r="A2157" s="126"/>
      <c r="B2157" s="102"/>
      <c r="C2157" s="102"/>
      <c r="D2157" s="102"/>
      <c r="E2157" s="102"/>
      <c r="F2157" s="102"/>
      <c r="G2157" s="102"/>
      <c r="H2157" s="102"/>
      <c r="I2157" s="164"/>
      <c r="J2157" s="165"/>
      <c r="K2157" s="166"/>
      <c r="L2157" s="102"/>
      <c r="M2157" s="102"/>
      <c r="N2157" s="102"/>
      <c r="O2157" s="102"/>
      <c r="P2157" s="167"/>
      <c r="Q2157" s="102"/>
      <c r="R2157" s="102"/>
      <c r="S2157" s="102"/>
      <c r="T2157" s="102"/>
      <c r="U2157" s="168"/>
      <c r="V2157" s="171"/>
      <c r="AF2157" s="126"/>
      <c r="AG2157" s="126"/>
      <c r="AH2157" s="126"/>
      <c r="AI2157" s="126"/>
      <c r="AJ2157" s="126"/>
      <c r="AK2157" s="126"/>
      <c r="AL2157" s="126"/>
      <c r="AM2157" s="126"/>
    </row>
    <row r="2158" spans="1:39" s="172" customFormat="1">
      <c r="A2158" s="126"/>
      <c r="B2158" s="102"/>
      <c r="C2158" s="102"/>
      <c r="D2158" s="102"/>
      <c r="E2158" s="102"/>
      <c r="F2158" s="102"/>
      <c r="G2158" s="102"/>
      <c r="H2158" s="102"/>
      <c r="I2158" s="164"/>
      <c r="J2158" s="165"/>
      <c r="K2158" s="166"/>
      <c r="L2158" s="102"/>
      <c r="M2158" s="102"/>
      <c r="N2158" s="102"/>
      <c r="O2158" s="102"/>
      <c r="P2158" s="167"/>
      <c r="Q2158" s="102"/>
      <c r="R2158" s="102"/>
      <c r="S2158" s="102"/>
      <c r="T2158" s="102"/>
      <c r="U2158" s="168"/>
      <c r="V2158" s="171"/>
      <c r="AF2158" s="126"/>
      <c r="AG2158" s="126"/>
      <c r="AH2158" s="126"/>
      <c r="AI2158" s="126"/>
      <c r="AJ2158" s="126"/>
      <c r="AK2158" s="126"/>
      <c r="AL2158" s="126"/>
      <c r="AM2158" s="126"/>
    </row>
    <row r="2159" spans="1:39" s="172" customFormat="1">
      <c r="A2159" s="126"/>
      <c r="B2159" s="102"/>
      <c r="C2159" s="102"/>
      <c r="D2159" s="102"/>
      <c r="E2159" s="102"/>
      <c r="F2159" s="102"/>
      <c r="G2159" s="102"/>
      <c r="H2159" s="102"/>
      <c r="I2159" s="164"/>
      <c r="J2159" s="165"/>
      <c r="K2159" s="166"/>
      <c r="L2159" s="102"/>
      <c r="M2159" s="102"/>
      <c r="N2159" s="102"/>
      <c r="O2159" s="102"/>
      <c r="P2159" s="167"/>
      <c r="Q2159" s="102"/>
      <c r="R2159" s="102"/>
      <c r="S2159" s="102"/>
      <c r="T2159" s="102"/>
      <c r="U2159" s="168"/>
      <c r="V2159" s="171"/>
      <c r="AF2159" s="126"/>
      <c r="AG2159" s="126"/>
      <c r="AH2159" s="126"/>
      <c r="AI2159" s="126"/>
      <c r="AJ2159" s="126"/>
      <c r="AK2159" s="126"/>
      <c r="AL2159" s="126"/>
      <c r="AM2159" s="126"/>
    </row>
    <row r="2160" spans="1:39" s="172" customFormat="1">
      <c r="A2160" s="126"/>
      <c r="B2160" s="102"/>
      <c r="C2160" s="102"/>
      <c r="D2160" s="102"/>
      <c r="E2160" s="102"/>
      <c r="F2160" s="102"/>
      <c r="G2160" s="102"/>
      <c r="H2160" s="102"/>
      <c r="I2160" s="164"/>
      <c r="J2160" s="165"/>
      <c r="K2160" s="166"/>
      <c r="L2160" s="102"/>
      <c r="M2160" s="102"/>
      <c r="N2160" s="102"/>
      <c r="O2160" s="102"/>
      <c r="P2160" s="167"/>
      <c r="Q2160" s="102"/>
      <c r="R2160" s="102"/>
      <c r="S2160" s="102"/>
      <c r="T2160" s="102"/>
      <c r="U2160" s="168"/>
      <c r="V2160" s="171"/>
      <c r="AF2160" s="126"/>
      <c r="AG2160" s="126"/>
      <c r="AH2160" s="126"/>
      <c r="AI2160" s="126"/>
      <c r="AJ2160" s="126"/>
      <c r="AK2160" s="126"/>
      <c r="AL2160" s="126"/>
      <c r="AM2160" s="126"/>
    </row>
    <row r="2161" spans="1:39" s="172" customFormat="1">
      <c r="A2161" s="126"/>
      <c r="B2161" s="102"/>
      <c r="C2161" s="102"/>
      <c r="D2161" s="102"/>
      <c r="E2161" s="102"/>
      <c r="F2161" s="102"/>
      <c r="G2161" s="102"/>
      <c r="H2161" s="102"/>
      <c r="I2161" s="164"/>
      <c r="J2161" s="165"/>
      <c r="K2161" s="166"/>
      <c r="L2161" s="102"/>
      <c r="M2161" s="102"/>
      <c r="N2161" s="102"/>
      <c r="O2161" s="102"/>
      <c r="P2161" s="167"/>
      <c r="Q2161" s="102"/>
      <c r="R2161" s="102"/>
      <c r="S2161" s="102"/>
      <c r="T2161" s="102"/>
      <c r="U2161" s="168"/>
      <c r="V2161" s="171"/>
      <c r="AF2161" s="126"/>
      <c r="AG2161" s="126"/>
      <c r="AH2161" s="126"/>
      <c r="AI2161" s="126"/>
      <c r="AJ2161" s="126"/>
      <c r="AK2161" s="126"/>
      <c r="AL2161" s="126"/>
      <c r="AM2161" s="126"/>
    </row>
    <row r="2162" spans="1:39" s="172" customFormat="1">
      <c r="A2162" s="126"/>
      <c r="B2162" s="102"/>
      <c r="C2162" s="102"/>
      <c r="D2162" s="102"/>
      <c r="E2162" s="102"/>
      <c r="F2162" s="102"/>
      <c r="G2162" s="102"/>
      <c r="H2162" s="102"/>
      <c r="I2162" s="164"/>
      <c r="J2162" s="165"/>
      <c r="K2162" s="166"/>
      <c r="L2162" s="102"/>
      <c r="M2162" s="102"/>
      <c r="N2162" s="102"/>
      <c r="O2162" s="102"/>
      <c r="P2162" s="167"/>
      <c r="Q2162" s="102"/>
      <c r="R2162" s="102"/>
      <c r="S2162" s="102"/>
      <c r="T2162" s="102"/>
      <c r="U2162" s="168"/>
      <c r="V2162" s="171"/>
      <c r="AF2162" s="126"/>
      <c r="AG2162" s="126"/>
      <c r="AH2162" s="126"/>
      <c r="AI2162" s="126"/>
      <c r="AJ2162" s="126"/>
      <c r="AK2162" s="126"/>
      <c r="AL2162" s="126"/>
      <c r="AM2162" s="126"/>
    </row>
    <row r="2163" spans="1:39" s="172" customFormat="1">
      <c r="A2163" s="126"/>
      <c r="B2163" s="102"/>
      <c r="C2163" s="102"/>
      <c r="D2163" s="102"/>
      <c r="E2163" s="102"/>
      <c r="F2163" s="102"/>
      <c r="G2163" s="102"/>
      <c r="H2163" s="102"/>
      <c r="I2163" s="164"/>
      <c r="J2163" s="165"/>
      <c r="K2163" s="166"/>
      <c r="L2163" s="102"/>
      <c r="M2163" s="102"/>
      <c r="N2163" s="102"/>
      <c r="O2163" s="102"/>
      <c r="P2163" s="167"/>
      <c r="Q2163" s="102"/>
      <c r="R2163" s="102"/>
      <c r="S2163" s="102"/>
      <c r="T2163" s="102"/>
      <c r="U2163" s="168"/>
      <c r="V2163" s="171"/>
      <c r="AF2163" s="126"/>
      <c r="AG2163" s="126"/>
      <c r="AH2163" s="126"/>
      <c r="AI2163" s="126"/>
      <c r="AJ2163" s="126"/>
      <c r="AK2163" s="126"/>
      <c r="AL2163" s="126"/>
      <c r="AM2163" s="126"/>
    </row>
    <row r="2164" spans="1:39" s="172" customFormat="1">
      <c r="A2164" s="126"/>
      <c r="B2164" s="102"/>
      <c r="C2164" s="102"/>
      <c r="D2164" s="102"/>
      <c r="E2164" s="102"/>
      <c r="F2164" s="102"/>
      <c r="G2164" s="102"/>
      <c r="H2164" s="102"/>
      <c r="I2164" s="164"/>
      <c r="J2164" s="165"/>
      <c r="K2164" s="166"/>
      <c r="L2164" s="102"/>
      <c r="M2164" s="102"/>
      <c r="N2164" s="102"/>
      <c r="O2164" s="102"/>
      <c r="P2164" s="167"/>
      <c r="Q2164" s="102"/>
      <c r="R2164" s="102"/>
      <c r="S2164" s="102"/>
      <c r="T2164" s="102"/>
      <c r="U2164" s="168"/>
      <c r="V2164" s="171"/>
      <c r="AF2164" s="126"/>
      <c r="AG2164" s="126"/>
      <c r="AH2164" s="126"/>
      <c r="AI2164" s="126"/>
      <c r="AJ2164" s="126"/>
      <c r="AK2164" s="126"/>
      <c r="AL2164" s="126"/>
      <c r="AM2164" s="126"/>
    </row>
    <row r="2165" spans="1:39" s="172" customFormat="1">
      <c r="A2165" s="126"/>
      <c r="B2165" s="102"/>
      <c r="C2165" s="102"/>
      <c r="D2165" s="102"/>
      <c r="E2165" s="102"/>
      <c r="F2165" s="102"/>
      <c r="G2165" s="102"/>
      <c r="H2165" s="102"/>
      <c r="I2165" s="164"/>
      <c r="J2165" s="165"/>
      <c r="K2165" s="166"/>
      <c r="L2165" s="102"/>
      <c r="M2165" s="102"/>
      <c r="N2165" s="102"/>
      <c r="O2165" s="102"/>
      <c r="P2165" s="167"/>
      <c r="Q2165" s="102"/>
      <c r="R2165" s="102"/>
      <c r="S2165" s="102"/>
      <c r="T2165" s="102"/>
      <c r="U2165" s="168"/>
      <c r="V2165" s="171"/>
      <c r="AF2165" s="126"/>
      <c r="AG2165" s="126"/>
      <c r="AH2165" s="126"/>
      <c r="AI2165" s="126"/>
      <c r="AJ2165" s="126"/>
      <c r="AK2165" s="126"/>
      <c r="AL2165" s="126"/>
      <c r="AM2165" s="126"/>
    </row>
    <row r="2166" spans="1:39" s="172" customFormat="1">
      <c r="A2166" s="126"/>
      <c r="B2166" s="102"/>
      <c r="C2166" s="102"/>
      <c r="D2166" s="102"/>
      <c r="E2166" s="102"/>
      <c r="F2166" s="102"/>
      <c r="G2166" s="102"/>
      <c r="H2166" s="102"/>
      <c r="I2166" s="164"/>
      <c r="J2166" s="165"/>
      <c r="K2166" s="166"/>
      <c r="L2166" s="102"/>
      <c r="M2166" s="102"/>
      <c r="N2166" s="102"/>
      <c r="O2166" s="102"/>
      <c r="P2166" s="167"/>
      <c r="Q2166" s="102"/>
      <c r="R2166" s="102"/>
      <c r="S2166" s="102"/>
      <c r="T2166" s="102"/>
      <c r="U2166" s="168"/>
      <c r="V2166" s="171"/>
      <c r="AF2166" s="126"/>
      <c r="AG2166" s="126"/>
      <c r="AH2166" s="126"/>
      <c r="AI2166" s="126"/>
      <c r="AJ2166" s="126"/>
      <c r="AK2166" s="126"/>
      <c r="AL2166" s="126"/>
      <c r="AM2166" s="126"/>
    </row>
    <row r="2167" spans="1:39" s="172" customFormat="1">
      <c r="A2167" s="126"/>
      <c r="B2167" s="102"/>
      <c r="C2167" s="102"/>
      <c r="D2167" s="102"/>
      <c r="E2167" s="102"/>
      <c r="F2167" s="102"/>
      <c r="G2167" s="102"/>
      <c r="H2167" s="102"/>
      <c r="I2167" s="164"/>
      <c r="J2167" s="165"/>
      <c r="K2167" s="166"/>
      <c r="L2167" s="102"/>
      <c r="M2167" s="102"/>
      <c r="N2167" s="102"/>
      <c r="O2167" s="102"/>
      <c r="P2167" s="167"/>
      <c r="Q2167" s="102"/>
      <c r="R2167" s="102"/>
      <c r="S2167" s="102"/>
      <c r="T2167" s="102"/>
      <c r="U2167" s="168"/>
      <c r="V2167" s="171"/>
      <c r="AF2167" s="126"/>
      <c r="AG2167" s="126"/>
      <c r="AH2167" s="126"/>
      <c r="AI2167" s="126"/>
      <c r="AJ2167" s="126"/>
      <c r="AK2167" s="126"/>
      <c r="AL2167" s="126"/>
      <c r="AM2167" s="126"/>
    </row>
    <row r="2168" spans="1:39" s="172" customFormat="1">
      <c r="A2168" s="126"/>
      <c r="B2168" s="102"/>
      <c r="C2168" s="102"/>
      <c r="D2168" s="102"/>
      <c r="E2168" s="102"/>
      <c r="F2168" s="102"/>
      <c r="G2168" s="102"/>
      <c r="H2168" s="102"/>
      <c r="I2168" s="164"/>
      <c r="J2168" s="165"/>
      <c r="K2168" s="166"/>
      <c r="L2168" s="102"/>
      <c r="M2168" s="102"/>
      <c r="N2168" s="102"/>
      <c r="O2168" s="102"/>
      <c r="P2168" s="167"/>
      <c r="Q2168" s="102"/>
      <c r="R2168" s="102"/>
      <c r="S2168" s="102"/>
      <c r="T2168" s="102"/>
      <c r="U2168" s="168"/>
      <c r="V2168" s="171"/>
      <c r="AF2168" s="126"/>
      <c r="AG2168" s="126"/>
      <c r="AH2168" s="126"/>
      <c r="AI2168" s="126"/>
      <c r="AJ2168" s="126"/>
      <c r="AK2168" s="126"/>
      <c r="AL2168" s="126"/>
      <c r="AM2168" s="126"/>
    </row>
    <row r="2169" spans="1:39" s="172" customFormat="1">
      <c r="A2169" s="126"/>
      <c r="B2169" s="102"/>
      <c r="C2169" s="102"/>
      <c r="D2169" s="102"/>
      <c r="E2169" s="102"/>
      <c r="F2169" s="102"/>
      <c r="G2169" s="102"/>
      <c r="H2169" s="102"/>
      <c r="I2169" s="164"/>
      <c r="J2169" s="165"/>
      <c r="K2169" s="166"/>
      <c r="L2169" s="102"/>
      <c r="M2169" s="102"/>
      <c r="N2169" s="102"/>
      <c r="O2169" s="102"/>
      <c r="P2169" s="167"/>
      <c r="Q2169" s="102"/>
      <c r="R2169" s="102"/>
      <c r="S2169" s="102"/>
      <c r="T2169" s="102"/>
      <c r="U2169" s="168"/>
      <c r="V2169" s="171"/>
      <c r="AF2169" s="126"/>
      <c r="AG2169" s="126"/>
      <c r="AH2169" s="126"/>
      <c r="AI2169" s="126"/>
      <c r="AJ2169" s="126"/>
      <c r="AK2169" s="126"/>
      <c r="AL2169" s="126"/>
      <c r="AM2169" s="126"/>
    </row>
    <row r="2170" spans="1:39" s="172" customFormat="1">
      <c r="A2170" s="126"/>
      <c r="B2170" s="102"/>
      <c r="C2170" s="102"/>
      <c r="D2170" s="102"/>
      <c r="E2170" s="102"/>
      <c r="F2170" s="102"/>
      <c r="G2170" s="102"/>
      <c r="H2170" s="102"/>
      <c r="I2170" s="164"/>
      <c r="J2170" s="165"/>
      <c r="K2170" s="166"/>
      <c r="L2170" s="102"/>
      <c r="M2170" s="102"/>
      <c r="N2170" s="102"/>
      <c r="O2170" s="102"/>
      <c r="P2170" s="167"/>
      <c r="Q2170" s="102"/>
      <c r="R2170" s="102"/>
      <c r="S2170" s="102"/>
      <c r="T2170" s="102"/>
      <c r="U2170" s="168"/>
      <c r="V2170" s="171"/>
      <c r="AF2170" s="126"/>
      <c r="AG2170" s="126"/>
      <c r="AH2170" s="126"/>
      <c r="AI2170" s="126"/>
      <c r="AJ2170" s="126"/>
      <c r="AK2170" s="126"/>
      <c r="AL2170" s="126"/>
      <c r="AM2170" s="126"/>
    </row>
    <row r="2171" spans="1:39" s="172" customFormat="1">
      <c r="A2171" s="126"/>
      <c r="B2171" s="102"/>
      <c r="C2171" s="102"/>
      <c r="D2171" s="102"/>
      <c r="E2171" s="102"/>
      <c r="F2171" s="102"/>
      <c r="G2171" s="102"/>
      <c r="H2171" s="102"/>
      <c r="I2171" s="164"/>
      <c r="J2171" s="165"/>
      <c r="K2171" s="166"/>
      <c r="L2171" s="102"/>
      <c r="M2171" s="102"/>
      <c r="N2171" s="102"/>
      <c r="O2171" s="102"/>
      <c r="P2171" s="167"/>
      <c r="Q2171" s="102"/>
      <c r="R2171" s="102"/>
      <c r="S2171" s="102"/>
      <c r="T2171" s="102"/>
      <c r="U2171" s="168"/>
      <c r="V2171" s="171"/>
      <c r="AF2171" s="126"/>
      <c r="AG2171" s="126"/>
      <c r="AH2171" s="126"/>
      <c r="AI2171" s="126"/>
      <c r="AJ2171" s="126"/>
      <c r="AK2171" s="126"/>
      <c r="AL2171" s="126"/>
      <c r="AM2171" s="126"/>
    </row>
    <row r="2172" spans="1:39" s="172" customFormat="1">
      <c r="A2172" s="126"/>
      <c r="B2172" s="102"/>
      <c r="C2172" s="102"/>
      <c r="D2172" s="102"/>
      <c r="E2172" s="102"/>
      <c r="F2172" s="102"/>
      <c r="G2172" s="102"/>
      <c r="H2172" s="102"/>
      <c r="I2172" s="164"/>
      <c r="J2172" s="165"/>
      <c r="K2172" s="166"/>
      <c r="L2172" s="102"/>
      <c r="M2172" s="102"/>
      <c r="N2172" s="102"/>
      <c r="O2172" s="102"/>
      <c r="P2172" s="167"/>
      <c r="Q2172" s="102"/>
      <c r="R2172" s="102"/>
      <c r="S2172" s="102"/>
      <c r="T2172" s="102"/>
      <c r="U2172" s="168"/>
      <c r="V2172" s="171"/>
      <c r="AF2172" s="126"/>
      <c r="AG2172" s="126"/>
      <c r="AH2172" s="126"/>
      <c r="AI2172" s="126"/>
      <c r="AJ2172" s="126"/>
      <c r="AK2172" s="126"/>
      <c r="AL2172" s="126"/>
      <c r="AM2172" s="126"/>
    </row>
    <row r="2173" spans="1:39" s="172" customFormat="1">
      <c r="A2173" s="126"/>
      <c r="B2173" s="102"/>
      <c r="C2173" s="102"/>
      <c r="D2173" s="102"/>
      <c r="E2173" s="102"/>
      <c r="F2173" s="102"/>
      <c r="G2173" s="102"/>
      <c r="H2173" s="102"/>
      <c r="I2173" s="164"/>
      <c r="J2173" s="165"/>
      <c r="K2173" s="166"/>
      <c r="L2173" s="102"/>
      <c r="M2173" s="102"/>
      <c r="N2173" s="102"/>
      <c r="O2173" s="102"/>
      <c r="P2173" s="167"/>
      <c r="Q2173" s="102"/>
      <c r="R2173" s="102"/>
      <c r="S2173" s="102"/>
      <c r="T2173" s="102"/>
      <c r="U2173" s="168"/>
      <c r="V2173" s="171"/>
      <c r="AF2173" s="126"/>
      <c r="AG2173" s="126"/>
      <c r="AH2173" s="126"/>
      <c r="AI2173" s="126"/>
      <c r="AJ2173" s="126"/>
      <c r="AK2173" s="126"/>
      <c r="AL2173" s="126"/>
      <c r="AM2173" s="126"/>
    </row>
    <row r="2174" spans="1:39" s="172" customFormat="1">
      <c r="A2174" s="126"/>
      <c r="B2174" s="102"/>
      <c r="C2174" s="102"/>
      <c r="D2174" s="102"/>
      <c r="E2174" s="102"/>
      <c r="F2174" s="102"/>
      <c r="G2174" s="102"/>
      <c r="H2174" s="102"/>
      <c r="I2174" s="164"/>
      <c r="J2174" s="165"/>
      <c r="K2174" s="166"/>
      <c r="L2174" s="102"/>
      <c r="M2174" s="102"/>
      <c r="N2174" s="102"/>
      <c r="O2174" s="102"/>
      <c r="P2174" s="167"/>
      <c r="Q2174" s="102"/>
      <c r="R2174" s="102"/>
      <c r="S2174" s="102"/>
      <c r="T2174" s="102"/>
      <c r="U2174" s="168"/>
      <c r="V2174" s="171"/>
      <c r="AF2174" s="126"/>
      <c r="AG2174" s="126"/>
      <c r="AH2174" s="126"/>
      <c r="AI2174" s="126"/>
      <c r="AJ2174" s="126"/>
      <c r="AK2174" s="126"/>
      <c r="AL2174" s="126"/>
      <c r="AM2174" s="126"/>
    </row>
    <row r="2175" spans="1:39" s="172" customFormat="1">
      <c r="A2175" s="126"/>
      <c r="B2175" s="102"/>
      <c r="C2175" s="102"/>
      <c r="D2175" s="102"/>
      <c r="E2175" s="102"/>
      <c r="F2175" s="102"/>
      <c r="G2175" s="102"/>
      <c r="H2175" s="102"/>
      <c r="I2175" s="164"/>
      <c r="J2175" s="165"/>
      <c r="K2175" s="166"/>
      <c r="L2175" s="102"/>
      <c r="M2175" s="102"/>
      <c r="N2175" s="102"/>
      <c r="O2175" s="102"/>
      <c r="P2175" s="167"/>
      <c r="Q2175" s="102"/>
      <c r="R2175" s="102"/>
      <c r="S2175" s="102"/>
      <c r="T2175" s="102"/>
      <c r="U2175" s="168"/>
      <c r="V2175" s="171"/>
      <c r="AF2175" s="126"/>
      <c r="AG2175" s="126"/>
      <c r="AH2175" s="126"/>
      <c r="AI2175" s="126"/>
      <c r="AJ2175" s="126"/>
      <c r="AK2175" s="126"/>
      <c r="AL2175" s="126"/>
      <c r="AM2175" s="126"/>
    </row>
    <row r="2176" spans="1:39" s="172" customFormat="1">
      <c r="A2176" s="126"/>
      <c r="B2176" s="102"/>
      <c r="C2176" s="102"/>
      <c r="D2176" s="102"/>
      <c r="E2176" s="102"/>
      <c r="F2176" s="102"/>
      <c r="G2176" s="102"/>
      <c r="H2176" s="102"/>
      <c r="I2176" s="164"/>
      <c r="J2176" s="165"/>
      <c r="K2176" s="166"/>
      <c r="L2176" s="102"/>
      <c r="M2176" s="102"/>
      <c r="N2176" s="102"/>
      <c r="O2176" s="102"/>
      <c r="P2176" s="167"/>
      <c r="Q2176" s="102"/>
      <c r="R2176" s="102"/>
      <c r="S2176" s="102"/>
      <c r="T2176" s="102"/>
      <c r="U2176" s="168"/>
      <c r="V2176" s="171"/>
      <c r="AF2176" s="126"/>
      <c r="AG2176" s="126"/>
      <c r="AH2176" s="126"/>
      <c r="AI2176" s="126"/>
      <c r="AJ2176" s="126"/>
      <c r="AK2176" s="126"/>
      <c r="AL2176" s="126"/>
      <c r="AM2176" s="126"/>
    </row>
    <row r="2177" spans="1:39" s="172" customFormat="1">
      <c r="A2177" s="126"/>
      <c r="B2177" s="102"/>
      <c r="C2177" s="102"/>
      <c r="D2177" s="102"/>
      <c r="E2177" s="102"/>
      <c r="F2177" s="102"/>
      <c r="G2177" s="102"/>
      <c r="H2177" s="102"/>
      <c r="I2177" s="164"/>
      <c r="J2177" s="165"/>
      <c r="K2177" s="166"/>
      <c r="L2177" s="102"/>
      <c r="M2177" s="102"/>
      <c r="N2177" s="102"/>
      <c r="O2177" s="102"/>
      <c r="P2177" s="167"/>
      <c r="Q2177" s="102"/>
      <c r="R2177" s="102"/>
      <c r="S2177" s="102"/>
      <c r="T2177" s="102"/>
      <c r="U2177" s="168"/>
      <c r="V2177" s="171"/>
      <c r="AF2177" s="126"/>
      <c r="AG2177" s="126"/>
      <c r="AH2177" s="126"/>
      <c r="AI2177" s="126"/>
      <c r="AJ2177" s="126"/>
      <c r="AK2177" s="126"/>
      <c r="AL2177" s="126"/>
      <c r="AM2177" s="126"/>
    </row>
    <row r="2178" spans="1:39" s="172" customFormat="1">
      <c r="A2178" s="126"/>
      <c r="B2178" s="102"/>
      <c r="C2178" s="102"/>
      <c r="D2178" s="102"/>
      <c r="E2178" s="102"/>
      <c r="F2178" s="102"/>
      <c r="G2178" s="102"/>
      <c r="H2178" s="102"/>
      <c r="I2178" s="164"/>
      <c r="J2178" s="165"/>
      <c r="K2178" s="166"/>
      <c r="L2178" s="102"/>
      <c r="M2178" s="102"/>
      <c r="N2178" s="102"/>
      <c r="O2178" s="102"/>
      <c r="P2178" s="167"/>
      <c r="Q2178" s="102"/>
      <c r="R2178" s="102"/>
      <c r="S2178" s="102"/>
      <c r="T2178" s="102"/>
      <c r="U2178" s="168"/>
      <c r="V2178" s="171"/>
      <c r="AF2178" s="126"/>
      <c r="AG2178" s="126"/>
      <c r="AH2178" s="126"/>
      <c r="AI2178" s="126"/>
      <c r="AJ2178" s="126"/>
      <c r="AK2178" s="126"/>
      <c r="AL2178" s="126"/>
      <c r="AM2178" s="126"/>
    </row>
    <row r="2179" spans="1:39" s="172" customFormat="1">
      <c r="A2179" s="126"/>
      <c r="B2179" s="102"/>
      <c r="C2179" s="102"/>
      <c r="D2179" s="102"/>
      <c r="E2179" s="102"/>
      <c r="F2179" s="102"/>
      <c r="G2179" s="102"/>
      <c r="H2179" s="102"/>
      <c r="I2179" s="164"/>
      <c r="J2179" s="165"/>
      <c r="K2179" s="166"/>
      <c r="L2179" s="102"/>
      <c r="M2179" s="102"/>
      <c r="N2179" s="102"/>
      <c r="O2179" s="102"/>
      <c r="P2179" s="167"/>
      <c r="Q2179" s="102"/>
      <c r="R2179" s="102"/>
      <c r="S2179" s="102"/>
      <c r="T2179" s="102"/>
      <c r="U2179" s="168"/>
      <c r="V2179" s="171"/>
      <c r="AF2179" s="126"/>
      <c r="AG2179" s="126"/>
      <c r="AH2179" s="126"/>
      <c r="AI2179" s="126"/>
      <c r="AJ2179" s="126"/>
      <c r="AK2179" s="126"/>
      <c r="AL2179" s="126"/>
      <c r="AM2179" s="126"/>
    </row>
    <row r="2180" spans="1:39" s="172" customFormat="1">
      <c r="A2180" s="126"/>
      <c r="B2180" s="102"/>
      <c r="C2180" s="102"/>
      <c r="D2180" s="102"/>
      <c r="E2180" s="102"/>
      <c r="F2180" s="102"/>
      <c r="G2180" s="102"/>
      <c r="H2180" s="102"/>
      <c r="I2180" s="164"/>
      <c r="J2180" s="165"/>
      <c r="K2180" s="166"/>
      <c r="L2180" s="102"/>
      <c r="M2180" s="102"/>
      <c r="N2180" s="102"/>
      <c r="O2180" s="102"/>
      <c r="P2180" s="167"/>
      <c r="Q2180" s="102"/>
      <c r="R2180" s="102"/>
      <c r="S2180" s="102"/>
      <c r="T2180" s="102"/>
      <c r="U2180" s="168"/>
      <c r="V2180" s="171"/>
      <c r="AF2180" s="126"/>
      <c r="AG2180" s="126"/>
      <c r="AH2180" s="126"/>
      <c r="AI2180" s="126"/>
      <c r="AJ2180" s="126"/>
      <c r="AK2180" s="126"/>
      <c r="AL2180" s="126"/>
      <c r="AM2180" s="126"/>
    </row>
    <row r="2181" spans="1:39" s="172" customFormat="1">
      <c r="A2181" s="126"/>
      <c r="B2181" s="102"/>
      <c r="C2181" s="102"/>
      <c r="D2181" s="102"/>
      <c r="E2181" s="102"/>
      <c r="F2181" s="102"/>
      <c r="G2181" s="102"/>
      <c r="H2181" s="102"/>
      <c r="I2181" s="164"/>
      <c r="J2181" s="165"/>
      <c r="K2181" s="166"/>
      <c r="L2181" s="102"/>
      <c r="M2181" s="102"/>
      <c r="N2181" s="102"/>
      <c r="O2181" s="102"/>
      <c r="P2181" s="167"/>
      <c r="Q2181" s="102"/>
      <c r="R2181" s="102"/>
      <c r="S2181" s="102"/>
      <c r="T2181" s="102"/>
      <c r="U2181" s="168"/>
      <c r="V2181" s="171"/>
      <c r="AF2181" s="126"/>
      <c r="AG2181" s="126"/>
      <c r="AH2181" s="126"/>
      <c r="AI2181" s="126"/>
      <c r="AJ2181" s="126"/>
      <c r="AK2181" s="126"/>
      <c r="AL2181" s="126"/>
      <c r="AM2181" s="126"/>
    </row>
    <row r="2182" spans="1:39" s="172" customFormat="1">
      <c r="A2182" s="126"/>
      <c r="B2182" s="102"/>
      <c r="C2182" s="102"/>
      <c r="D2182" s="102"/>
      <c r="E2182" s="102"/>
      <c r="F2182" s="102"/>
      <c r="G2182" s="102"/>
      <c r="H2182" s="102"/>
      <c r="I2182" s="164"/>
      <c r="J2182" s="165"/>
      <c r="K2182" s="166"/>
      <c r="L2182" s="102"/>
      <c r="M2182" s="102"/>
      <c r="N2182" s="102"/>
      <c r="O2182" s="102"/>
      <c r="P2182" s="167"/>
      <c r="Q2182" s="102"/>
      <c r="R2182" s="102"/>
      <c r="S2182" s="102"/>
      <c r="T2182" s="102"/>
      <c r="U2182" s="168"/>
      <c r="V2182" s="171"/>
      <c r="AF2182" s="126"/>
      <c r="AG2182" s="126"/>
      <c r="AH2182" s="126"/>
      <c r="AI2182" s="126"/>
      <c r="AJ2182" s="126"/>
      <c r="AK2182" s="126"/>
      <c r="AL2182" s="126"/>
      <c r="AM2182" s="126"/>
    </row>
    <row r="2183" spans="1:39" s="172" customFormat="1">
      <c r="A2183" s="126"/>
      <c r="B2183" s="102"/>
      <c r="C2183" s="102"/>
      <c r="D2183" s="102"/>
      <c r="E2183" s="102"/>
      <c r="F2183" s="102"/>
      <c r="G2183" s="102"/>
      <c r="H2183" s="102"/>
      <c r="I2183" s="164"/>
      <c r="J2183" s="165"/>
      <c r="K2183" s="166"/>
      <c r="L2183" s="102"/>
      <c r="M2183" s="102"/>
      <c r="N2183" s="102"/>
      <c r="O2183" s="102"/>
      <c r="P2183" s="167"/>
      <c r="Q2183" s="102"/>
      <c r="R2183" s="102"/>
      <c r="S2183" s="102"/>
      <c r="T2183" s="102"/>
      <c r="U2183" s="168"/>
      <c r="V2183" s="171"/>
      <c r="AF2183" s="126"/>
      <c r="AG2183" s="126"/>
      <c r="AH2183" s="126"/>
      <c r="AI2183" s="126"/>
      <c r="AJ2183" s="126"/>
      <c r="AK2183" s="126"/>
      <c r="AL2183" s="126"/>
      <c r="AM2183" s="126"/>
    </row>
    <row r="2184" spans="1:39" s="172" customFormat="1">
      <c r="A2184" s="126"/>
      <c r="B2184" s="102"/>
      <c r="C2184" s="102"/>
      <c r="D2184" s="102"/>
      <c r="E2184" s="102"/>
      <c r="F2184" s="102"/>
      <c r="G2184" s="102"/>
      <c r="H2184" s="102"/>
      <c r="I2184" s="164"/>
      <c r="J2184" s="165"/>
      <c r="K2184" s="166"/>
      <c r="L2184" s="102"/>
      <c r="M2184" s="102"/>
      <c r="N2184" s="102"/>
      <c r="O2184" s="102"/>
      <c r="P2184" s="167"/>
      <c r="Q2184" s="102"/>
      <c r="R2184" s="102"/>
      <c r="S2184" s="102"/>
      <c r="T2184" s="102"/>
      <c r="U2184" s="168"/>
      <c r="V2184" s="171"/>
      <c r="AF2184" s="126"/>
      <c r="AG2184" s="126"/>
      <c r="AH2184" s="126"/>
      <c r="AI2184" s="126"/>
      <c r="AJ2184" s="126"/>
      <c r="AK2184" s="126"/>
      <c r="AL2184" s="126"/>
      <c r="AM2184" s="126"/>
    </row>
    <row r="2185" spans="1:39" s="172" customFormat="1">
      <c r="A2185" s="126"/>
      <c r="B2185" s="102"/>
      <c r="C2185" s="102"/>
      <c r="D2185" s="102"/>
      <c r="E2185" s="102"/>
      <c r="F2185" s="102"/>
      <c r="G2185" s="102"/>
      <c r="H2185" s="102"/>
      <c r="I2185" s="164"/>
      <c r="J2185" s="165"/>
      <c r="K2185" s="166"/>
      <c r="L2185" s="102"/>
      <c r="M2185" s="102"/>
      <c r="N2185" s="102"/>
      <c r="O2185" s="102"/>
      <c r="P2185" s="167"/>
      <c r="Q2185" s="102"/>
      <c r="R2185" s="102"/>
      <c r="S2185" s="102"/>
      <c r="T2185" s="102"/>
      <c r="U2185" s="168"/>
      <c r="V2185" s="171"/>
      <c r="AF2185" s="126"/>
      <c r="AG2185" s="126"/>
      <c r="AH2185" s="126"/>
      <c r="AI2185" s="126"/>
      <c r="AJ2185" s="126"/>
      <c r="AK2185" s="126"/>
      <c r="AL2185" s="126"/>
      <c r="AM2185" s="126"/>
    </row>
    <row r="2186" spans="1:39" s="172" customFormat="1">
      <c r="A2186" s="126"/>
      <c r="B2186" s="102"/>
      <c r="C2186" s="102"/>
      <c r="D2186" s="102"/>
      <c r="E2186" s="102"/>
      <c r="F2186" s="102"/>
      <c r="G2186" s="102"/>
      <c r="H2186" s="102"/>
      <c r="I2186" s="164"/>
      <c r="J2186" s="165"/>
      <c r="K2186" s="166"/>
      <c r="L2186" s="102"/>
      <c r="M2186" s="102"/>
      <c r="N2186" s="102"/>
      <c r="O2186" s="102"/>
      <c r="P2186" s="167"/>
      <c r="Q2186" s="102"/>
      <c r="R2186" s="102"/>
      <c r="S2186" s="102"/>
      <c r="T2186" s="102"/>
      <c r="U2186" s="168"/>
      <c r="V2186" s="171"/>
      <c r="AF2186" s="126"/>
      <c r="AG2186" s="126"/>
      <c r="AH2186" s="126"/>
      <c r="AI2186" s="126"/>
      <c r="AJ2186" s="126"/>
      <c r="AK2186" s="126"/>
      <c r="AL2186" s="126"/>
      <c r="AM2186" s="126"/>
    </row>
    <row r="2187" spans="1:39" s="172" customFormat="1">
      <c r="A2187" s="126"/>
      <c r="B2187" s="102"/>
      <c r="C2187" s="102"/>
      <c r="D2187" s="102"/>
      <c r="E2187" s="102"/>
      <c r="F2187" s="102"/>
      <c r="G2187" s="102"/>
      <c r="H2187" s="102"/>
      <c r="I2187" s="164"/>
      <c r="J2187" s="165"/>
      <c r="K2187" s="166"/>
      <c r="L2187" s="102"/>
      <c r="M2187" s="102"/>
      <c r="N2187" s="102"/>
      <c r="O2187" s="102"/>
      <c r="P2187" s="167"/>
      <c r="Q2187" s="102"/>
      <c r="R2187" s="102"/>
      <c r="S2187" s="102"/>
      <c r="T2187" s="102"/>
      <c r="U2187" s="168"/>
      <c r="V2187" s="171"/>
      <c r="AF2187" s="126"/>
      <c r="AG2187" s="126"/>
      <c r="AH2187" s="126"/>
      <c r="AI2187" s="126"/>
      <c r="AJ2187" s="126"/>
      <c r="AK2187" s="126"/>
      <c r="AL2187" s="126"/>
      <c r="AM2187" s="126"/>
    </row>
    <row r="2188" spans="1:39" s="172" customFormat="1">
      <c r="A2188" s="126"/>
      <c r="B2188" s="102"/>
      <c r="C2188" s="102"/>
      <c r="D2188" s="102"/>
      <c r="E2188" s="102"/>
      <c r="F2188" s="102"/>
      <c r="G2188" s="102"/>
      <c r="H2188" s="102"/>
      <c r="I2188" s="164"/>
      <c r="J2188" s="165"/>
      <c r="K2188" s="166"/>
      <c r="L2188" s="102"/>
      <c r="M2188" s="102"/>
      <c r="N2188" s="102"/>
      <c r="O2188" s="102"/>
      <c r="P2188" s="167"/>
      <c r="Q2188" s="102"/>
      <c r="R2188" s="102"/>
      <c r="S2188" s="102"/>
      <c r="T2188" s="102"/>
      <c r="U2188" s="168"/>
      <c r="V2188" s="171"/>
      <c r="AF2188" s="126"/>
      <c r="AG2188" s="126"/>
      <c r="AH2188" s="126"/>
      <c r="AI2188" s="126"/>
      <c r="AJ2188" s="126"/>
      <c r="AK2188" s="126"/>
      <c r="AL2188" s="126"/>
      <c r="AM2188" s="126"/>
    </row>
    <row r="2189" spans="1:39" s="172" customFormat="1">
      <c r="A2189" s="126"/>
      <c r="B2189" s="102"/>
      <c r="C2189" s="102"/>
      <c r="D2189" s="102"/>
      <c r="E2189" s="102"/>
      <c r="F2189" s="102"/>
      <c r="G2189" s="102"/>
      <c r="H2189" s="102"/>
      <c r="I2189" s="164"/>
      <c r="J2189" s="165"/>
      <c r="K2189" s="166"/>
      <c r="L2189" s="102"/>
      <c r="M2189" s="102"/>
      <c r="N2189" s="102"/>
      <c r="O2189" s="102"/>
      <c r="P2189" s="167"/>
      <c r="Q2189" s="102"/>
      <c r="R2189" s="102"/>
      <c r="S2189" s="102"/>
      <c r="T2189" s="102"/>
      <c r="U2189" s="168"/>
      <c r="V2189" s="171"/>
      <c r="AF2189" s="126"/>
      <c r="AG2189" s="126"/>
      <c r="AH2189" s="126"/>
      <c r="AI2189" s="126"/>
      <c r="AJ2189" s="126"/>
      <c r="AK2189" s="126"/>
      <c r="AL2189" s="126"/>
      <c r="AM2189" s="126"/>
    </row>
    <row r="2190" spans="1:39" s="172" customFormat="1">
      <c r="A2190" s="126"/>
      <c r="B2190" s="102"/>
      <c r="C2190" s="102"/>
      <c r="D2190" s="102"/>
      <c r="E2190" s="102"/>
      <c r="F2190" s="102"/>
      <c r="G2190" s="102"/>
      <c r="H2190" s="102"/>
      <c r="I2190" s="164"/>
      <c r="J2190" s="165"/>
      <c r="K2190" s="166"/>
      <c r="L2190" s="102"/>
      <c r="M2190" s="102"/>
      <c r="N2190" s="102"/>
      <c r="O2190" s="102"/>
      <c r="P2190" s="167"/>
      <c r="Q2190" s="102"/>
      <c r="R2190" s="102"/>
      <c r="S2190" s="102"/>
      <c r="T2190" s="102"/>
      <c r="U2190" s="168"/>
      <c r="V2190" s="171"/>
      <c r="AF2190" s="126"/>
      <c r="AG2190" s="126"/>
      <c r="AH2190" s="126"/>
      <c r="AI2190" s="126"/>
      <c r="AJ2190" s="126"/>
      <c r="AK2190" s="126"/>
      <c r="AL2190" s="126"/>
      <c r="AM2190" s="126"/>
    </row>
    <row r="2191" spans="1:39" s="172" customFormat="1">
      <c r="A2191" s="126"/>
      <c r="B2191" s="102"/>
      <c r="C2191" s="102"/>
      <c r="D2191" s="102"/>
      <c r="E2191" s="102"/>
      <c r="F2191" s="102"/>
      <c r="G2191" s="102"/>
      <c r="H2191" s="102"/>
      <c r="I2191" s="164"/>
      <c r="J2191" s="165"/>
      <c r="K2191" s="166"/>
      <c r="L2191" s="102"/>
      <c r="M2191" s="102"/>
      <c r="N2191" s="102"/>
      <c r="O2191" s="102"/>
      <c r="P2191" s="167"/>
      <c r="Q2191" s="102"/>
      <c r="R2191" s="102"/>
      <c r="S2191" s="102"/>
      <c r="T2191" s="102"/>
      <c r="U2191" s="168"/>
      <c r="V2191" s="171"/>
      <c r="AF2191" s="126"/>
      <c r="AG2191" s="126"/>
      <c r="AH2191" s="126"/>
      <c r="AI2191" s="126"/>
      <c r="AJ2191" s="126"/>
      <c r="AK2191" s="126"/>
      <c r="AL2191" s="126"/>
      <c r="AM2191" s="126"/>
    </row>
    <row r="2192" spans="1:39" s="172" customFormat="1">
      <c r="A2192" s="126"/>
      <c r="B2192" s="102"/>
      <c r="C2192" s="102"/>
      <c r="D2192" s="102"/>
      <c r="E2192" s="102"/>
      <c r="F2192" s="102"/>
      <c r="G2192" s="102"/>
      <c r="H2192" s="102"/>
      <c r="I2192" s="164"/>
      <c r="J2192" s="165"/>
      <c r="K2192" s="166"/>
      <c r="L2192" s="102"/>
      <c r="M2192" s="102"/>
      <c r="N2192" s="102"/>
      <c r="O2192" s="102"/>
      <c r="P2192" s="167"/>
      <c r="Q2192" s="102"/>
      <c r="R2192" s="102"/>
      <c r="S2192" s="102"/>
      <c r="T2192" s="102"/>
      <c r="U2192" s="168"/>
      <c r="V2192" s="171"/>
      <c r="AF2192" s="126"/>
      <c r="AG2192" s="126"/>
      <c r="AH2192" s="126"/>
      <c r="AI2192" s="126"/>
      <c r="AJ2192" s="126"/>
      <c r="AK2192" s="126"/>
      <c r="AL2192" s="126"/>
      <c r="AM2192" s="126"/>
    </row>
    <row r="2193" spans="1:39" s="172" customFormat="1">
      <c r="A2193" s="126"/>
      <c r="B2193" s="102"/>
      <c r="C2193" s="102"/>
      <c r="D2193" s="102"/>
      <c r="E2193" s="102"/>
      <c r="F2193" s="102"/>
      <c r="G2193" s="102"/>
      <c r="H2193" s="102"/>
      <c r="I2193" s="164"/>
      <c r="J2193" s="165"/>
      <c r="K2193" s="166"/>
      <c r="L2193" s="102"/>
      <c r="M2193" s="102"/>
      <c r="N2193" s="102"/>
      <c r="O2193" s="102"/>
      <c r="P2193" s="167"/>
      <c r="Q2193" s="102"/>
      <c r="R2193" s="102"/>
      <c r="S2193" s="102"/>
      <c r="T2193" s="102"/>
      <c r="U2193" s="168"/>
      <c r="V2193" s="171"/>
      <c r="AF2193" s="126"/>
      <c r="AG2193" s="126"/>
      <c r="AH2193" s="126"/>
      <c r="AI2193" s="126"/>
      <c r="AJ2193" s="126"/>
      <c r="AK2193" s="126"/>
      <c r="AL2193" s="126"/>
      <c r="AM2193" s="126"/>
    </row>
    <row r="2194" spans="1:39" s="172" customFormat="1">
      <c r="A2194" s="126"/>
      <c r="B2194" s="102"/>
      <c r="C2194" s="102"/>
      <c r="D2194" s="102"/>
      <c r="E2194" s="102"/>
      <c r="F2194" s="102"/>
      <c r="G2194" s="102"/>
      <c r="H2194" s="102"/>
      <c r="I2194" s="164"/>
      <c r="J2194" s="165"/>
      <c r="K2194" s="166"/>
      <c r="L2194" s="102"/>
      <c r="M2194" s="102"/>
      <c r="N2194" s="102"/>
      <c r="O2194" s="102"/>
      <c r="P2194" s="167"/>
      <c r="Q2194" s="102"/>
      <c r="R2194" s="102"/>
      <c r="S2194" s="102"/>
      <c r="T2194" s="102"/>
      <c r="U2194" s="168"/>
      <c r="V2194" s="171"/>
      <c r="AF2194" s="126"/>
      <c r="AG2194" s="126"/>
      <c r="AH2194" s="126"/>
      <c r="AI2194" s="126"/>
      <c r="AJ2194" s="126"/>
      <c r="AK2194" s="126"/>
      <c r="AL2194" s="126"/>
      <c r="AM2194" s="126"/>
    </row>
    <row r="2195" spans="1:39" s="172" customFormat="1">
      <c r="A2195" s="126"/>
      <c r="B2195" s="102"/>
      <c r="C2195" s="102"/>
      <c r="D2195" s="102"/>
      <c r="E2195" s="102"/>
      <c r="F2195" s="102"/>
      <c r="G2195" s="102"/>
      <c r="H2195" s="102"/>
      <c r="I2195" s="164"/>
      <c r="J2195" s="165"/>
      <c r="K2195" s="166"/>
      <c r="L2195" s="102"/>
      <c r="M2195" s="102"/>
      <c r="N2195" s="102"/>
      <c r="O2195" s="102"/>
      <c r="P2195" s="167"/>
      <c r="Q2195" s="102"/>
      <c r="R2195" s="102"/>
      <c r="S2195" s="102"/>
      <c r="T2195" s="102"/>
      <c r="U2195" s="168"/>
      <c r="V2195" s="171"/>
      <c r="AF2195" s="126"/>
      <c r="AG2195" s="126"/>
      <c r="AH2195" s="126"/>
      <c r="AI2195" s="126"/>
      <c r="AJ2195" s="126"/>
      <c r="AK2195" s="126"/>
      <c r="AL2195" s="126"/>
      <c r="AM2195" s="126"/>
    </row>
    <row r="2196" spans="1:39" s="172" customFormat="1">
      <c r="A2196" s="126"/>
      <c r="B2196" s="102"/>
      <c r="C2196" s="102"/>
      <c r="D2196" s="102"/>
      <c r="E2196" s="102"/>
      <c r="F2196" s="102"/>
      <c r="G2196" s="102"/>
      <c r="H2196" s="102"/>
      <c r="I2196" s="164"/>
      <c r="J2196" s="165"/>
      <c r="K2196" s="166"/>
      <c r="L2196" s="102"/>
      <c r="M2196" s="102"/>
      <c r="N2196" s="102"/>
      <c r="O2196" s="102"/>
      <c r="P2196" s="167"/>
      <c r="Q2196" s="102"/>
      <c r="R2196" s="102"/>
      <c r="S2196" s="102"/>
      <c r="T2196" s="102"/>
      <c r="U2196" s="168"/>
      <c r="V2196" s="171"/>
      <c r="AF2196" s="126"/>
      <c r="AG2196" s="126"/>
      <c r="AH2196" s="126"/>
      <c r="AI2196" s="126"/>
      <c r="AJ2196" s="126"/>
      <c r="AK2196" s="126"/>
      <c r="AL2196" s="126"/>
      <c r="AM2196" s="126"/>
    </row>
    <row r="2197" spans="1:39" s="172" customFormat="1">
      <c r="A2197" s="126"/>
      <c r="B2197" s="102"/>
      <c r="C2197" s="102"/>
      <c r="D2197" s="102"/>
      <c r="E2197" s="102"/>
      <c r="F2197" s="102"/>
      <c r="G2197" s="102"/>
      <c r="H2197" s="102"/>
      <c r="I2197" s="164"/>
      <c r="J2197" s="165"/>
      <c r="K2197" s="166"/>
      <c r="L2197" s="102"/>
      <c r="M2197" s="102"/>
      <c r="N2197" s="102"/>
      <c r="O2197" s="102"/>
      <c r="P2197" s="167"/>
      <c r="Q2197" s="102"/>
      <c r="R2197" s="102"/>
      <c r="S2197" s="102"/>
      <c r="T2197" s="102"/>
      <c r="U2197" s="168"/>
      <c r="V2197" s="171"/>
      <c r="AF2197" s="126"/>
      <c r="AG2197" s="126"/>
      <c r="AH2197" s="126"/>
      <c r="AI2197" s="126"/>
      <c r="AJ2197" s="126"/>
      <c r="AK2197" s="126"/>
      <c r="AL2197" s="126"/>
      <c r="AM2197" s="126"/>
    </row>
    <row r="2198" spans="1:39" s="172" customFormat="1">
      <c r="A2198" s="126"/>
      <c r="B2198" s="102"/>
      <c r="C2198" s="102"/>
      <c r="D2198" s="102"/>
      <c r="E2198" s="102"/>
      <c r="F2198" s="102"/>
      <c r="G2198" s="102"/>
      <c r="H2198" s="102"/>
      <c r="I2198" s="164"/>
      <c r="J2198" s="165"/>
      <c r="K2198" s="166"/>
      <c r="L2198" s="102"/>
      <c r="M2198" s="102"/>
      <c r="N2198" s="102"/>
      <c r="O2198" s="102"/>
      <c r="P2198" s="167"/>
      <c r="Q2198" s="102"/>
      <c r="R2198" s="102"/>
      <c r="S2198" s="102"/>
      <c r="T2198" s="102"/>
      <c r="U2198" s="168"/>
      <c r="V2198" s="171"/>
      <c r="AF2198" s="126"/>
      <c r="AG2198" s="126"/>
      <c r="AH2198" s="126"/>
      <c r="AI2198" s="126"/>
      <c r="AJ2198" s="126"/>
      <c r="AK2198" s="126"/>
      <c r="AL2198" s="126"/>
      <c r="AM2198" s="126"/>
    </row>
    <row r="2199" spans="1:39" s="172" customFormat="1">
      <c r="A2199" s="126"/>
      <c r="B2199" s="102"/>
      <c r="C2199" s="102"/>
      <c r="D2199" s="102"/>
      <c r="E2199" s="102"/>
      <c r="F2199" s="102"/>
      <c r="G2199" s="102"/>
      <c r="H2199" s="102"/>
      <c r="I2199" s="164"/>
      <c r="J2199" s="165"/>
      <c r="K2199" s="166"/>
      <c r="L2199" s="102"/>
      <c r="M2199" s="102"/>
      <c r="N2199" s="102"/>
      <c r="O2199" s="102"/>
      <c r="P2199" s="167"/>
      <c r="Q2199" s="102"/>
      <c r="R2199" s="102"/>
      <c r="S2199" s="102"/>
      <c r="T2199" s="102"/>
      <c r="U2199" s="168"/>
      <c r="V2199" s="171"/>
      <c r="AF2199" s="126"/>
      <c r="AG2199" s="126"/>
      <c r="AH2199" s="126"/>
      <c r="AI2199" s="126"/>
      <c r="AJ2199" s="126"/>
      <c r="AK2199" s="126"/>
      <c r="AL2199" s="126"/>
      <c r="AM2199" s="126"/>
    </row>
    <row r="2200" spans="1:39" s="172" customFormat="1">
      <c r="A2200" s="126"/>
      <c r="B2200" s="102"/>
      <c r="C2200" s="102"/>
      <c r="D2200" s="102"/>
      <c r="E2200" s="102"/>
      <c r="F2200" s="102"/>
      <c r="G2200" s="102"/>
      <c r="H2200" s="102"/>
      <c r="I2200" s="164"/>
      <c r="J2200" s="165"/>
      <c r="K2200" s="166"/>
      <c r="L2200" s="102"/>
      <c r="M2200" s="102"/>
      <c r="N2200" s="102"/>
      <c r="O2200" s="102"/>
      <c r="P2200" s="167"/>
      <c r="Q2200" s="102"/>
      <c r="R2200" s="102"/>
      <c r="S2200" s="102"/>
      <c r="T2200" s="102"/>
      <c r="U2200" s="168"/>
      <c r="V2200" s="171"/>
      <c r="AF2200" s="126"/>
      <c r="AG2200" s="126"/>
      <c r="AH2200" s="126"/>
      <c r="AI2200" s="126"/>
      <c r="AJ2200" s="126"/>
      <c r="AK2200" s="126"/>
      <c r="AL2200" s="126"/>
      <c r="AM2200" s="126"/>
    </row>
    <row r="2201" spans="1:39" s="172" customFormat="1">
      <c r="A2201" s="126"/>
      <c r="B2201" s="102"/>
      <c r="C2201" s="102"/>
      <c r="D2201" s="102"/>
      <c r="E2201" s="102"/>
      <c r="F2201" s="102"/>
      <c r="G2201" s="102"/>
      <c r="H2201" s="102"/>
      <c r="I2201" s="164"/>
      <c r="J2201" s="165"/>
      <c r="K2201" s="166"/>
      <c r="L2201" s="102"/>
      <c r="M2201" s="102"/>
      <c r="N2201" s="102"/>
      <c r="O2201" s="102"/>
      <c r="P2201" s="167"/>
      <c r="Q2201" s="102"/>
      <c r="R2201" s="102"/>
      <c r="S2201" s="102"/>
      <c r="T2201" s="102"/>
      <c r="U2201" s="168"/>
      <c r="V2201" s="171"/>
      <c r="AF2201" s="126"/>
      <c r="AG2201" s="126"/>
      <c r="AH2201" s="126"/>
      <c r="AI2201" s="126"/>
      <c r="AJ2201" s="126"/>
      <c r="AK2201" s="126"/>
      <c r="AL2201" s="126"/>
      <c r="AM2201" s="126"/>
    </row>
    <row r="2202" spans="1:39" s="172" customFormat="1">
      <c r="A2202" s="126"/>
      <c r="B2202" s="102"/>
      <c r="C2202" s="102"/>
      <c r="D2202" s="102"/>
      <c r="E2202" s="102"/>
      <c r="F2202" s="102"/>
      <c r="G2202" s="102"/>
      <c r="H2202" s="102"/>
      <c r="I2202" s="164"/>
      <c r="J2202" s="165"/>
      <c r="K2202" s="166"/>
      <c r="L2202" s="102"/>
      <c r="M2202" s="102"/>
      <c r="N2202" s="102"/>
      <c r="O2202" s="102"/>
      <c r="P2202" s="167"/>
      <c r="Q2202" s="102"/>
      <c r="R2202" s="102"/>
      <c r="S2202" s="102"/>
      <c r="T2202" s="102"/>
      <c r="U2202" s="168"/>
      <c r="V2202" s="171"/>
      <c r="AF2202" s="126"/>
      <c r="AG2202" s="126"/>
      <c r="AH2202" s="126"/>
      <c r="AI2202" s="126"/>
      <c r="AJ2202" s="126"/>
      <c r="AK2202" s="126"/>
      <c r="AL2202" s="126"/>
      <c r="AM2202" s="126"/>
    </row>
    <row r="2203" spans="1:39" s="172" customFormat="1">
      <c r="A2203" s="126"/>
      <c r="B2203" s="102"/>
      <c r="C2203" s="102"/>
      <c r="D2203" s="102"/>
      <c r="E2203" s="102"/>
      <c r="F2203" s="102"/>
      <c r="G2203" s="102"/>
      <c r="H2203" s="102"/>
      <c r="I2203" s="164"/>
      <c r="J2203" s="165"/>
      <c r="K2203" s="166"/>
      <c r="L2203" s="102"/>
      <c r="M2203" s="102"/>
      <c r="N2203" s="102"/>
      <c r="O2203" s="102"/>
      <c r="P2203" s="167"/>
      <c r="Q2203" s="102"/>
      <c r="R2203" s="102"/>
      <c r="S2203" s="102"/>
      <c r="T2203" s="102"/>
      <c r="U2203" s="168"/>
      <c r="V2203" s="171"/>
      <c r="AF2203" s="126"/>
      <c r="AG2203" s="126"/>
      <c r="AH2203" s="126"/>
      <c r="AI2203" s="126"/>
      <c r="AJ2203" s="126"/>
      <c r="AK2203" s="126"/>
      <c r="AL2203" s="126"/>
      <c r="AM2203" s="126"/>
    </row>
    <row r="2204" spans="1:39" s="172" customFormat="1">
      <c r="A2204" s="126"/>
      <c r="B2204" s="102"/>
      <c r="C2204" s="102"/>
      <c r="D2204" s="102"/>
      <c r="E2204" s="102"/>
      <c r="F2204" s="102"/>
      <c r="G2204" s="102"/>
      <c r="H2204" s="102"/>
      <c r="I2204" s="164"/>
      <c r="J2204" s="165"/>
      <c r="K2204" s="166"/>
      <c r="L2204" s="102"/>
      <c r="M2204" s="102"/>
      <c r="N2204" s="102"/>
      <c r="O2204" s="102"/>
      <c r="P2204" s="167"/>
      <c r="Q2204" s="102"/>
      <c r="R2204" s="102"/>
      <c r="S2204" s="102"/>
      <c r="T2204" s="102"/>
      <c r="U2204" s="168"/>
      <c r="V2204" s="171"/>
      <c r="AF2204" s="126"/>
      <c r="AG2204" s="126"/>
      <c r="AH2204" s="126"/>
      <c r="AI2204" s="126"/>
      <c r="AJ2204" s="126"/>
      <c r="AK2204" s="126"/>
      <c r="AL2204" s="126"/>
      <c r="AM2204" s="126"/>
    </row>
    <row r="2205" spans="1:39" s="172" customFormat="1">
      <c r="A2205" s="126"/>
      <c r="B2205" s="102"/>
      <c r="C2205" s="102"/>
      <c r="D2205" s="102"/>
      <c r="E2205" s="102"/>
      <c r="F2205" s="102"/>
      <c r="G2205" s="102"/>
      <c r="H2205" s="102"/>
      <c r="I2205" s="164"/>
      <c r="J2205" s="165"/>
      <c r="K2205" s="166"/>
      <c r="L2205" s="102"/>
      <c r="M2205" s="102"/>
      <c r="N2205" s="102"/>
      <c r="O2205" s="102"/>
      <c r="P2205" s="167"/>
      <c r="Q2205" s="102"/>
      <c r="R2205" s="102"/>
      <c r="S2205" s="102"/>
      <c r="T2205" s="102"/>
      <c r="U2205" s="168"/>
      <c r="V2205" s="171"/>
      <c r="AF2205" s="126"/>
      <c r="AG2205" s="126"/>
      <c r="AH2205" s="126"/>
      <c r="AI2205" s="126"/>
      <c r="AJ2205" s="126"/>
      <c r="AK2205" s="126"/>
      <c r="AL2205" s="126"/>
      <c r="AM2205" s="126"/>
    </row>
    <row r="2206" spans="1:39" s="172" customFormat="1">
      <c r="A2206" s="126"/>
      <c r="B2206" s="102"/>
      <c r="C2206" s="102"/>
      <c r="D2206" s="102"/>
      <c r="E2206" s="102"/>
      <c r="F2206" s="102"/>
      <c r="G2206" s="102"/>
      <c r="H2206" s="102"/>
      <c r="I2206" s="164"/>
      <c r="J2206" s="165"/>
      <c r="K2206" s="166"/>
      <c r="L2206" s="102"/>
      <c r="M2206" s="102"/>
      <c r="N2206" s="102"/>
      <c r="O2206" s="102"/>
      <c r="P2206" s="167"/>
      <c r="Q2206" s="102"/>
      <c r="R2206" s="102"/>
      <c r="S2206" s="102"/>
      <c r="T2206" s="102"/>
      <c r="U2206" s="168"/>
      <c r="V2206" s="171"/>
      <c r="AF2206" s="126"/>
      <c r="AG2206" s="126"/>
      <c r="AH2206" s="126"/>
      <c r="AI2206" s="126"/>
      <c r="AJ2206" s="126"/>
      <c r="AK2206" s="126"/>
      <c r="AL2206" s="126"/>
      <c r="AM2206" s="126"/>
    </row>
    <row r="2207" spans="1:39" s="172" customFormat="1">
      <c r="A2207" s="126"/>
      <c r="B2207" s="102"/>
      <c r="C2207" s="102"/>
      <c r="D2207" s="102"/>
      <c r="E2207" s="102"/>
      <c r="F2207" s="102"/>
      <c r="G2207" s="102"/>
      <c r="H2207" s="102"/>
      <c r="I2207" s="164"/>
      <c r="J2207" s="165"/>
      <c r="K2207" s="166"/>
      <c r="L2207" s="102"/>
      <c r="M2207" s="102"/>
      <c r="N2207" s="102"/>
      <c r="O2207" s="102"/>
      <c r="P2207" s="167"/>
      <c r="Q2207" s="102"/>
      <c r="R2207" s="102"/>
      <c r="S2207" s="102"/>
      <c r="T2207" s="102"/>
      <c r="U2207" s="168"/>
      <c r="V2207" s="171"/>
      <c r="AF2207" s="126"/>
      <c r="AG2207" s="126"/>
      <c r="AH2207" s="126"/>
      <c r="AI2207" s="126"/>
      <c r="AJ2207" s="126"/>
      <c r="AK2207" s="126"/>
      <c r="AL2207" s="126"/>
      <c r="AM2207" s="126"/>
    </row>
    <row r="2208" spans="1:39" s="172" customFormat="1">
      <c r="A2208" s="126"/>
      <c r="B2208" s="102"/>
      <c r="C2208" s="102"/>
      <c r="D2208" s="102"/>
      <c r="E2208" s="102"/>
      <c r="F2208" s="102"/>
      <c r="G2208" s="102"/>
      <c r="H2208" s="102"/>
      <c r="I2208" s="164"/>
      <c r="J2208" s="165"/>
      <c r="K2208" s="166"/>
      <c r="L2208" s="102"/>
      <c r="M2208" s="102"/>
      <c r="N2208" s="102"/>
      <c r="O2208" s="102"/>
      <c r="P2208" s="167"/>
      <c r="Q2208" s="102"/>
      <c r="R2208" s="102"/>
      <c r="S2208" s="102"/>
      <c r="T2208" s="102"/>
      <c r="U2208" s="168"/>
      <c r="V2208" s="171"/>
      <c r="AF2208" s="126"/>
      <c r="AG2208" s="126"/>
      <c r="AH2208" s="126"/>
      <c r="AI2208" s="126"/>
      <c r="AJ2208" s="126"/>
      <c r="AK2208" s="126"/>
      <c r="AL2208" s="126"/>
      <c r="AM2208" s="126"/>
    </row>
    <row r="2209" spans="1:39" s="172" customFormat="1">
      <c r="A2209" s="126"/>
      <c r="B2209" s="102"/>
      <c r="C2209" s="102"/>
      <c r="D2209" s="102"/>
      <c r="E2209" s="102"/>
      <c r="F2209" s="102"/>
      <c r="G2209" s="102"/>
      <c r="H2209" s="102"/>
      <c r="I2209" s="164"/>
      <c r="J2209" s="165"/>
      <c r="K2209" s="166"/>
      <c r="L2209" s="102"/>
      <c r="M2209" s="102"/>
      <c r="N2209" s="102"/>
      <c r="O2209" s="102"/>
      <c r="P2209" s="167"/>
      <c r="Q2209" s="102"/>
      <c r="R2209" s="102"/>
      <c r="S2209" s="102"/>
      <c r="T2209" s="102"/>
      <c r="U2209" s="168"/>
      <c r="V2209" s="171"/>
      <c r="AF2209" s="126"/>
      <c r="AG2209" s="126"/>
      <c r="AH2209" s="126"/>
      <c r="AI2209" s="126"/>
      <c r="AJ2209" s="126"/>
      <c r="AK2209" s="126"/>
      <c r="AL2209" s="126"/>
      <c r="AM2209" s="126"/>
    </row>
    <row r="2210" spans="1:39" s="172" customFormat="1">
      <c r="A2210" s="126"/>
      <c r="B2210" s="102"/>
      <c r="C2210" s="102"/>
      <c r="D2210" s="102"/>
      <c r="E2210" s="102"/>
      <c r="F2210" s="102"/>
      <c r="G2210" s="102"/>
      <c r="H2210" s="102"/>
      <c r="I2210" s="164"/>
      <c r="J2210" s="165"/>
      <c r="K2210" s="166"/>
      <c r="L2210" s="102"/>
      <c r="M2210" s="102"/>
      <c r="N2210" s="102"/>
      <c r="O2210" s="102"/>
      <c r="P2210" s="167"/>
      <c r="Q2210" s="102"/>
      <c r="R2210" s="102"/>
      <c r="S2210" s="102"/>
      <c r="T2210" s="102"/>
      <c r="U2210" s="168"/>
      <c r="V2210" s="171"/>
      <c r="AF2210" s="126"/>
      <c r="AG2210" s="126"/>
      <c r="AH2210" s="126"/>
      <c r="AI2210" s="126"/>
      <c r="AJ2210" s="126"/>
      <c r="AK2210" s="126"/>
      <c r="AL2210" s="126"/>
      <c r="AM2210" s="126"/>
    </row>
    <row r="2211" spans="1:39" s="172" customFormat="1">
      <c r="A2211" s="126"/>
      <c r="B2211" s="102"/>
      <c r="C2211" s="102"/>
      <c r="D2211" s="102"/>
      <c r="E2211" s="102"/>
      <c r="F2211" s="102"/>
      <c r="G2211" s="102"/>
      <c r="H2211" s="102"/>
      <c r="I2211" s="164"/>
      <c r="J2211" s="165"/>
      <c r="K2211" s="166"/>
      <c r="L2211" s="102"/>
      <c r="M2211" s="102"/>
      <c r="N2211" s="102"/>
      <c r="O2211" s="102"/>
      <c r="P2211" s="167"/>
      <c r="Q2211" s="102"/>
      <c r="R2211" s="102"/>
      <c r="S2211" s="102"/>
      <c r="T2211" s="102"/>
      <c r="U2211" s="168"/>
      <c r="V2211" s="171"/>
      <c r="AF2211" s="126"/>
      <c r="AG2211" s="126"/>
      <c r="AH2211" s="126"/>
      <c r="AI2211" s="126"/>
      <c r="AJ2211" s="126"/>
      <c r="AK2211" s="126"/>
      <c r="AL2211" s="126"/>
      <c r="AM2211" s="126"/>
    </row>
    <row r="2212" spans="1:39" s="172" customFormat="1">
      <c r="A2212" s="126"/>
      <c r="B2212" s="102"/>
      <c r="C2212" s="102"/>
      <c r="D2212" s="102"/>
      <c r="E2212" s="102"/>
      <c r="F2212" s="102"/>
      <c r="G2212" s="102"/>
      <c r="H2212" s="102"/>
      <c r="I2212" s="164"/>
      <c r="J2212" s="165"/>
      <c r="K2212" s="166"/>
      <c r="L2212" s="102"/>
      <c r="M2212" s="102"/>
      <c r="N2212" s="102"/>
      <c r="O2212" s="102"/>
      <c r="P2212" s="167"/>
      <c r="Q2212" s="102"/>
      <c r="R2212" s="102"/>
      <c r="S2212" s="102"/>
      <c r="T2212" s="102"/>
      <c r="U2212" s="168"/>
      <c r="V2212" s="171"/>
      <c r="AF2212" s="126"/>
      <c r="AG2212" s="126"/>
      <c r="AH2212" s="126"/>
      <c r="AI2212" s="126"/>
      <c r="AJ2212" s="126"/>
      <c r="AK2212" s="126"/>
      <c r="AL2212" s="126"/>
      <c r="AM2212" s="126"/>
    </row>
    <row r="2213" spans="1:39" s="172" customFormat="1">
      <c r="A2213" s="126"/>
      <c r="B2213" s="102"/>
      <c r="C2213" s="102"/>
      <c r="D2213" s="102"/>
      <c r="E2213" s="102"/>
      <c r="F2213" s="102"/>
      <c r="G2213" s="102"/>
      <c r="H2213" s="102"/>
      <c r="I2213" s="164"/>
      <c r="J2213" s="165"/>
      <c r="K2213" s="166"/>
      <c r="L2213" s="102"/>
      <c r="M2213" s="102"/>
      <c r="N2213" s="102"/>
      <c r="O2213" s="102"/>
      <c r="P2213" s="167"/>
      <c r="Q2213" s="102"/>
      <c r="R2213" s="102"/>
      <c r="S2213" s="102"/>
      <c r="T2213" s="102"/>
      <c r="U2213" s="168"/>
      <c r="V2213" s="171"/>
      <c r="AF2213" s="126"/>
      <c r="AG2213" s="126"/>
      <c r="AH2213" s="126"/>
      <c r="AI2213" s="126"/>
      <c r="AJ2213" s="126"/>
      <c r="AK2213" s="126"/>
      <c r="AL2213" s="126"/>
      <c r="AM2213" s="126"/>
    </row>
    <row r="2214" spans="1:39" s="172" customFormat="1">
      <c r="A2214" s="126"/>
      <c r="B2214" s="102"/>
      <c r="C2214" s="102"/>
      <c r="D2214" s="102"/>
      <c r="E2214" s="102"/>
      <c r="F2214" s="102"/>
      <c r="G2214" s="102"/>
      <c r="H2214" s="102"/>
      <c r="I2214" s="164"/>
      <c r="J2214" s="165"/>
      <c r="K2214" s="166"/>
      <c r="L2214" s="102"/>
      <c r="M2214" s="102"/>
      <c r="N2214" s="102"/>
      <c r="O2214" s="102"/>
      <c r="P2214" s="167"/>
      <c r="Q2214" s="102"/>
      <c r="R2214" s="102"/>
      <c r="S2214" s="102"/>
      <c r="T2214" s="102"/>
      <c r="U2214" s="168"/>
      <c r="V2214" s="171"/>
      <c r="AF2214" s="126"/>
      <c r="AG2214" s="126"/>
      <c r="AH2214" s="126"/>
      <c r="AI2214" s="126"/>
      <c r="AJ2214" s="126"/>
      <c r="AK2214" s="126"/>
      <c r="AL2214" s="126"/>
      <c r="AM2214" s="126"/>
    </row>
    <row r="2215" spans="1:39" s="172" customFormat="1">
      <c r="A2215" s="126"/>
      <c r="B2215" s="102"/>
      <c r="C2215" s="102"/>
      <c r="D2215" s="102"/>
      <c r="E2215" s="102"/>
      <c r="F2215" s="102"/>
      <c r="G2215" s="102"/>
      <c r="H2215" s="102"/>
      <c r="I2215" s="164"/>
      <c r="J2215" s="165"/>
      <c r="K2215" s="166"/>
      <c r="L2215" s="102"/>
      <c r="M2215" s="102"/>
      <c r="N2215" s="102"/>
      <c r="O2215" s="102"/>
      <c r="P2215" s="167"/>
      <c r="Q2215" s="102"/>
      <c r="R2215" s="102"/>
      <c r="S2215" s="102"/>
      <c r="T2215" s="102"/>
      <c r="U2215" s="168"/>
      <c r="V2215" s="171"/>
      <c r="AF2215" s="126"/>
      <c r="AG2215" s="126"/>
      <c r="AH2215" s="126"/>
      <c r="AI2215" s="126"/>
      <c r="AJ2215" s="126"/>
      <c r="AK2215" s="126"/>
      <c r="AL2215" s="126"/>
      <c r="AM2215" s="126"/>
    </row>
    <row r="2216" spans="1:39" s="172" customFormat="1">
      <c r="A2216" s="126"/>
      <c r="B2216" s="102"/>
      <c r="C2216" s="102"/>
      <c r="D2216" s="102"/>
      <c r="E2216" s="102"/>
      <c r="F2216" s="102"/>
      <c r="G2216" s="102"/>
      <c r="H2216" s="102"/>
      <c r="I2216" s="164"/>
      <c r="J2216" s="165"/>
      <c r="K2216" s="166"/>
      <c r="L2216" s="102"/>
      <c r="M2216" s="102"/>
      <c r="N2216" s="102"/>
      <c r="O2216" s="102"/>
      <c r="P2216" s="167"/>
      <c r="Q2216" s="102"/>
      <c r="R2216" s="102"/>
      <c r="S2216" s="102"/>
      <c r="T2216" s="102"/>
      <c r="U2216" s="168"/>
      <c r="V2216" s="171"/>
      <c r="AF2216" s="126"/>
      <c r="AG2216" s="126"/>
      <c r="AH2216" s="126"/>
      <c r="AI2216" s="126"/>
      <c r="AJ2216" s="126"/>
      <c r="AK2216" s="126"/>
      <c r="AL2216" s="126"/>
      <c r="AM2216" s="126"/>
    </row>
    <row r="2217" spans="1:39" s="172" customFormat="1">
      <c r="A2217" s="126"/>
      <c r="B2217" s="102"/>
      <c r="C2217" s="102"/>
      <c r="D2217" s="102"/>
      <c r="E2217" s="102"/>
      <c r="F2217" s="102"/>
      <c r="G2217" s="102"/>
      <c r="H2217" s="102"/>
      <c r="I2217" s="164"/>
      <c r="J2217" s="165"/>
      <c r="K2217" s="166"/>
      <c r="L2217" s="102"/>
      <c r="M2217" s="102"/>
      <c r="N2217" s="102"/>
      <c r="O2217" s="102"/>
      <c r="P2217" s="167"/>
      <c r="Q2217" s="102"/>
      <c r="R2217" s="102"/>
      <c r="S2217" s="102"/>
      <c r="T2217" s="102"/>
      <c r="U2217" s="168"/>
      <c r="V2217" s="171"/>
      <c r="AF2217" s="126"/>
      <c r="AG2217" s="126"/>
      <c r="AH2217" s="126"/>
      <c r="AI2217" s="126"/>
      <c r="AJ2217" s="126"/>
      <c r="AK2217" s="126"/>
      <c r="AL2217" s="126"/>
      <c r="AM2217" s="126"/>
    </row>
    <row r="2218" spans="1:39" s="172" customFormat="1">
      <c r="A2218" s="126"/>
      <c r="B2218" s="102"/>
      <c r="C2218" s="102"/>
      <c r="D2218" s="102"/>
      <c r="E2218" s="102"/>
      <c r="F2218" s="102"/>
      <c r="G2218" s="102"/>
      <c r="H2218" s="102"/>
      <c r="I2218" s="164"/>
      <c r="J2218" s="165"/>
      <c r="K2218" s="166"/>
      <c r="L2218" s="102"/>
      <c r="M2218" s="102"/>
      <c r="N2218" s="102"/>
      <c r="O2218" s="102"/>
      <c r="P2218" s="167"/>
      <c r="Q2218" s="102"/>
      <c r="R2218" s="102"/>
      <c r="S2218" s="102"/>
      <c r="T2218" s="102"/>
      <c r="U2218" s="168"/>
      <c r="V2218" s="171"/>
      <c r="AF2218" s="126"/>
      <c r="AG2218" s="126"/>
      <c r="AH2218" s="126"/>
      <c r="AI2218" s="126"/>
      <c r="AJ2218" s="126"/>
      <c r="AK2218" s="126"/>
      <c r="AL2218" s="126"/>
      <c r="AM2218" s="126"/>
    </row>
    <row r="2219" spans="1:39" s="172" customFormat="1">
      <c r="A2219" s="126"/>
      <c r="B2219" s="102"/>
      <c r="C2219" s="102"/>
      <c r="D2219" s="102"/>
      <c r="E2219" s="102"/>
      <c r="F2219" s="102"/>
      <c r="G2219" s="102"/>
      <c r="H2219" s="102"/>
      <c r="I2219" s="164"/>
      <c r="J2219" s="165"/>
      <c r="K2219" s="166"/>
      <c r="L2219" s="102"/>
      <c r="M2219" s="102"/>
      <c r="N2219" s="102"/>
      <c r="O2219" s="102"/>
      <c r="P2219" s="167"/>
      <c r="Q2219" s="102"/>
      <c r="R2219" s="102"/>
      <c r="S2219" s="102"/>
      <c r="T2219" s="102"/>
      <c r="U2219" s="168"/>
      <c r="V2219" s="171"/>
      <c r="AF2219" s="126"/>
      <c r="AG2219" s="126"/>
      <c r="AH2219" s="126"/>
      <c r="AI2219" s="126"/>
      <c r="AJ2219" s="126"/>
      <c r="AK2219" s="126"/>
      <c r="AL2219" s="126"/>
      <c r="AM2219" s="126"/>
    </row>
    <row r="2220" spans="1:39" s="172" customFormat="1">
      <c r="A2220" s="126"/>
      <c r="B2220" s="102"/>
      <c r="C2220" s="102"/>
      <c r="D2220" s="102"/>
      <c r="E2220" s="102"/>
      <c r="F2220" s="102"/>
      <c r="G2220" s="102"/>
      <c r="H2220" s="102"/>
      <c r="I2220" s="164"/>
      <c r="J2220" s="165"/>
      <c r="K2220" s="166"/>
      <c r="L2220" s="102"/>
      <c r="M2220" s="102"/>
      <c r="N2220" s="102"/>
      <c r="O2220" s="102"/>
      <c r="P2220" s="167"/>
      <c r="Q2220" s="102"/>
      <c r="R2220" s="102"/>
      <c r="S2220" s="102"/>
      <c r="T2220" s="102"/>
      <c r="U2220" s="168"/>
      <c r="V2220" s="171"/>
      <c r="AF2220" s="126"/>
      <c r="AG2220" s="126"/>
      <c r="AH2220" s="126"/>
      <c r="AI2220" s="126"/>
      <c r="AJ2220" s="126"/>
      <c r="AK2220" s="126"/>
      <c r="AL2220" s="126"/>
      <c r="AM2220" s="126"/>
    </row>
    <row r="2221" spans="1:39" s="172" customFormat="1">
      <c r="A2221" s="126"/>
      <c r="B2221" s="102"/>
      <c r="C2221" s="102"/>
      <c r="D2221" s="102"/>
      <c r="E2221" s="102"/>
      <c r="F2221" s="102"/>
      <c r="G2221" s="102"/>
      <c r="H2221" s="102"/>
      <c r="I2221" s="164"/>
      <c r="J2221" s="165"/>
      <c r="K2221" s="166"/>
      <c r="L2221" s="102"/>
      <c r="M2221" s="102"/>
      <c r="N2221" s="102"/>
      <c r="O2221" s="102"/>
      <c r="P2221" s="167"/>
      <c r="Q2221" s="102"/>
      <c r="R2221" s="102"/>
      <c r="S2221" s="102"/>
      <c r="T2221" s="102"/>
      <c r="U2221" s="168"/>
      <c r="V2221" s="171"/>
      <c r="AF2221" s="126"/>
      <c r="AG2221" s="126"/>
      <c r="AH2221" s="126"/>
      <c r="AI2221" s="126"/>
      <c r="AJ2221" s="126"/>
      <c r="AK2221" s="126"/>
      <c r="AL2221" s="126"/>
      <c r="AM2221" s="126"/>
    </row>
    <row r="2222" spans="1:39" s="172" customFormat="1">
      <c r="A2222" s="126"/>
      <c r="B2222" s="102"/>
      <c r="C2222" s="102"/>
      <c r="D2222" s="102"/>
      <c r="E2222" s="102"/>
      <c r="F2222" s="102"/>
      <c r="G2222" s="102"/>
      <c r="H2222" s="102"/>
      <c r="I2222" s="164"/>
      <c r="J2222" s="165"/>
      <c r="K2222" s="166"/>
      <c r="L2222" s="102"/>
      <c r="M2222" s="102"/>
      <c r="N2222" s="102"/>
      <c r="O2222" s="102"/>
      <c r="P2222" s="167"/>
      <c r="Q2222" s="102"/>
      <c r="R2222" s="102"/>
      <c r="S2222" s="102"/>
      <c r="T2222" s="102"/>
      <c r="U2222" s="168"/>
      <c r="V2222" s="171"/>
      <c r="AF2222" s="126"/>
      <c r="AG2222" s="126"/>
      <c r="AH2222" s="126"/>
      <c r="AI2222" s="126"/>
      <c r="AJ2222" s="126"/>
      <c r="AK2222" s="126"/>
      <c r="AL2222" s="126"/>
      <c r="AM2222" s="126"/>
    </row>
    <row r="2223" spans="1:39" s="172" customFormat="1">
      <c r="A2223" s="126"/>
      <c r="B2223" s="102"/>
      <c r="C2223" s="102"/>
      <c r="D2223" s="102"/>
      <c r="E2223" s="102"/>
      <c r="F2223" s="102"/>
      <c r="G2223" s="102"/>
      <c r="H2223" s="102"/>
      <c r="I2223" s="164"/>
      <c r="J2223" s="165"/>
      <c r="K2223" s="166"/>
      <c r="L2223" s="102"/>
      <c r="M2223" s="102"/>
      <c r="N2223" s="102"/>
      <c r="O2223" s="102"/>
      <c r="P2223" s="167"/>
      <c r="Q2223" s="102"/>
      <c r="R2223" s="102"/>
      <c r="S2223" s="102"/>
      <c r="T2223" s="102"/>
      <c r="U2223" s="168"/>
      <c r="V2223" s="171"/>
      <c r="AF2223" s="126"/>
      <c r="AG2223" s="126"/>
      <c r="AH2223" s="126"/>
      <c r="AI2223" s="126"/>
      <c r="AJ2223" s="126"/>
      <c r="AK2223" s="126"/>
      <c r="AL2223" s="126"/>
      <c r="AM2223" s="126"/>
    </row>
    <row r="2224" spans="1:39" s="172" customFormat="1">
      <c r="A2224" s="126"/>
      <c r="B2224" s="102"/>
      <c r="C2224" s="102"/>
      <c r="D2224" s="102"/>
      <c r="E2224" s="102"/>
      <c r="F2224" s="102"/>
      <c r="G2224" s="102"/>
      <c r="H2224" s="102"/>
      <c r="I2224" s="164"/>
      <c r="J2224" s="165"/>
      <c r="K2224" s="166"/>
      <c r="L2224" s="102"/>
      <c r="M2224" s="102"/>
      <c r="N2224" s="102"/>
      <c r="O2224" s="102"/>
      <c r="P2224" s="167"/>
      <c r="Q2224" s="102"/>
      <c r="R2224" s="102"/>
      <c r="S2224" s="102"/>
      <c r="T2224" s="102"/>
      <c r="U2224" s="168"/>
      <c r="V2224" s="171"/>
      <c r="AF2224" s="126"/>
      <c r="AG2224" s="126"/>
      <c r="AH2224" s="126"/>
      <c r="AI2224" s="126"/>
      <c r="AJ2224" s="126"/>
      <c r="AK2224" s="126"/>
      <c r="AL2224" s="126"/>
      <c r="AM2224" s="126"/>
    </row>
    <row r="2225" spans="1:39" s="172" customFormat="1">
      <c r="A2225" s="126"/>
      <c r="B2225" s="102"/>
      <c r="C2225" s="102"/>
      <c r="D2225" s="102"/>
      <c r="E2225" s="102"/>
      <c r="F2225" s="102"/>
      <c r="G2225" s="102"/>
      <c r="H2225" s="102"/>
      <c r="I2225" s="164"/>
      <c r="J2225" s="165"/>
      <c r="K2225" s="166"/>
      <c r="L2225" s="102"/>
      <c r="M2225" s="102"/>
      <c r="N2225" s="102"/>
      <c r="O2225" s="102"/>
      <c r="P2225" s="167"/>
      <c r="Q2225" s="102"/>
      <c r="R2225" s="102"/>
      <c r="S2225" s="102"/>
      <c r="T2225" s="102"/>
      <c r="U2225" s="168"/>
      <c r="V2225" s="171"/>
      <c r="AF2225" s="126"/>
      <c r="AG2225" s="126"/>
      <c r="AH2225" s="126"/>
      <c r="AI2225" s="126"/>
      <c r="AJ2225" s="126"/>
      <c r="AK2225" s="126"/>
      <c r="AL2225" s="126"/>
      <c r="AM2225" s="126"/>
    </row>
    <row r="2226" spans="1:39" s="172" customFormat="1">
      <c r="A2226" s="126"/>
      <c r="B2226" s="102"/>
      <c r="C2226" s="102"/>
      <c r="D2226" s="102"/>
      <c r="E2226" s="102"/>
      <c r="F2226" s="102"/>
      <c r="G2226" s="102"/>
      <c r="H2226" s="102"/>
      <c r="I2226" s="164"/>
      <c r="J2226" s="165"/>
      <c r="K2226" s="166"/>
      <c r="L2226" s="102"/>
      <c r="M2226" s="102"/>
      <c r="N2226" s="102"/>
      <c r="O2226" s="102"/>
      <c r="P2226" s="167"/>
      <c r="Q2226" s="102"/>
      <c r="R2226" s="102"/>
      <c r="S2226" s="102"/>
      <c r="T2226" s="102"/>
      <c r="U2226" s="168"/>
      <c r="V2226" s="171"/>
      <c r="AF2226" s="126"/>
      <c r="AG2226" s="126"/>
      <c r="AH2226" s="126"/>
      <c r="AI2226" s="126"/>
      <c r="AJ2226" s="126"/>
      <c r="AK2226" s="126"/>
      <c r="AL2226" s="126"/>
      <c r="AM2226" s="126"/>
    </row>
    <row r="2227" spans="1:39" s="172" customFormat="1">
      <c r="A2227" s="126"/>
      <c r="B2227" s="102"/>
      <c r="C2227" s="102"/>
      <c r="D2227" s="102"/>
      <c r="E2227" s="102"/>
      <c r="F2227" s="102"/>
      <c r="G2227" s="102"/>
      <c r="H2227" s="102"/>
      <c r="I2227" s="164"/>
      <c r="J2227" s="165"/>
      <c r="K2227" s="166"/>
      <c r="L2227" s="102"/>
      <c r="M2227" s="102"/>
      <c r="N2227" s="102"/>
      <c r="O2227" s="102"/>
      <c r="P2227" s="167"/>
      <c r="Q2227" s="102"/>
      <c r="R2227" s="102"/>
      <c r="S2227" s="102"/>
      <c r="T2227" s="102"/>
      <c r="U2227" s="168"/>
      <c r="V2227" s="171"/>
      <c r="AF2227" s="126"/>
      <c r="AG2227" s="126"/>
      <c r="AH2227" s="126"/>
      <c r="AI2227" s="126"/>
      <c r="AJ2227" s="126"/>
      <c r="AK2227" s="126"/>
      <c r="AL2227" s="126"/>
      <c r="AM2227" s="126"/>
    </row>
    <row r="2228" spans="1:39" s="172" customFormat="1">
      <c r="A2228" s="126"/>
      <c r="B2228" s="102"/>
      <c r="C2228" s="102"/>
      <c r="D2228" s="102"/>
      <c r="E2228" s="102"/>
      <c r="F2228" s="102"/>
      <c r="G2228" s="102"/>
      <c r="H2228" s="102"/>
      <c r="I2228" s="164"/>
      <c r="J2228" s="165"/>
      <c r="K2228" s="166"/>
      <c r="L2228" s="102"/>
      <c r="M2228" s="102"/>
      <c r="N2228" s="102"/>
      <c r="O2228" s="102"/>
      <c r="P2228" s="167"/>
      <c r="Q2228" s="102"/>
      <c r="R2228" s="102"/>
      <c r="S2228" s="102"/>
      <c r="T2228" s="102"/>
      <c r="U2228" s="168"/>
      <c r="V2228" s="171"/>
      <c r="AF2228" s="126"/>
      <c r="AG2228" s="126"/>
      <c r="AH2228" s="126"/>
      <c r="AI2228" s="126"/>
      <c r="AJ2228" s="126"/>
      <c r="AK2228" s="126"/>
      <c r="AL2228" s="126"/>
      <c r="AM2228" s="126"/>
    </row>
    <row r="2229" spans="1:39" s="172" customFormat="1">
      <c r="A2229" s="126"/>
      <c r="B2229" s="102"/>
      <c r="C2229" s="102"/>
      <c r="D2229" s="102"/>
      <c r="E2229" s="102"/>
      <c r="F2229" s="102"/>
      <c r="G2229" s="102"/>
      <c r="H2229" s="102"/>
      <c r="I2229" s="164"/>
      <c r="J2229" s="165"/>
      <c r="K2229" s="166"/>
      <c r="L2229" s="102"/>
      <c r="M2229" s="102"/>
      <c r="N2229" s="102"/>
      <c r="O2229" s="102"/>
      <c r="P2229" s="167"/>
      <c r="Q2229" s="102"/>
      <c r="R2229" s="102"/>
      <c r="S2229" s="102"/>
      <c r="T2229" s="102"/>
      <c r="U2229" s="168"/>
      <c r="V2229" s="171"/>
      <c r="AF2229" s="126"/>
      <c r="AG2229" s="126"/>
      <c r="AH2229" s="126"/>
      <c r="AI2229" s="126"/>
      <c r="AJ2229" s="126"/>
      <c r="AK2229" s="126"/>
      <c r="AL2229" s="126"/>
      <c r="AM2229" s="126"/>
    </row>
    <row r="2230" spans="1:39" s="172" customFormat="1">
      <c r="A2230" s="126"/>
      <c r="B2230" s="102"/>
      <c r="C2230" s="102"/>
      <c r="D2230" s="102"/>
      <c r="E2230" s="102"/>
      <c r="F2230" s="102"/>
      <c r="G2230" s="102"/>
      <c r="H2230" s="102"/>
      <c r="I2230" s="164"/>
      <c r="J2230" s="165"/>
      <c r="K2230" s="166"/>
      <c r="L2230" s="102"/>
      <c r="M2230" s="102"/>
      <c r="N2230" s="102"/>
      <c r="O2230" s="102"/>
      <c r="P2230" s="167"/>
      <c r="Q2230" s="102"/>
      <c r="R2230" s="102"/>
      <c r="S2230" s="102"/>
      <c r="T2230" s="102"/>
      <c r="U2230" s="168"/>
      <c r="V2230" s="171"/>
      <c r="AF2230" s="126"/>
      <c r="AG2230" s="126"/>
      <c r="AH2230" s="126"/>
      <c r="AI2230" s="126"/>
      <c r="AJ2230" s="126"/>
      <c r="AK2230" s="126"/>
      <c r="AL2230" s="126"/>
      <c r="AM2230" s="126"/>
    </row>
    <row r="2231" spans="1:39" s="172" customFormat="1">
      <c r="A2231" s="126"/>
      <c r="B2231" s="102"/>
      <c r="C2231" s="102"/>
      <c r="D2231" s="102"/>
      <c r="E2231" s="102"/>
      <c r="F2231" s="102"/>
      <c r="G2231" s="102"/>
      <c r="H2231" s="102"/>
      <c r="I2231" s="164"/>
      <c r="J2231" s="165"/>
      <c r="K2231" s="166"/>
      <c r="L2231" s="102"/>
      <c r="M2231" s="102"/>
      <c r="N2231" s="102"/>
      <c r="O2231" s="102"/>
      <c r="P2231" s="167"/>
      <c r="Q2231" s="102"/>
      <c r="R2231" s="102"/>
      <c r="S2231" s="102"/>
      <c r="T2231" s="102"/>
      <c r="U2231" s="168"/>
      <c r="V2231" s="171"/>
      <c r="AF2231" s="126"/>
      <c r="AG2231" s="126"/>
      <c r="AH2231" s="126"/>
      <c r="AI2231" s="126"/>
      <c r="AJ2231" s="126"/>
      <c r="AK2231" s="126"/>
      <c r="AL2231" s="126"/>
      <c r="AM2231" s="126"/>
    </row>
    <row r="2232" spans="1:39" s="172" customFormat="1">
      <c r="A2232" s="126"/>
      <c r="B2232" s="102"/>
      <c r="C2232" s="102"/>
      <c r="D2232" s="102"/>
      <c r="E2232" s="102"/>
      <c r="F2232" s="102"/>
      <c r="G2232" s="102"/>
      <c r="H2232" s="102"/>
      <c r="I2232" s="164"/>
      <c r="J2232" s="165"/>
      <c r="K2232" s="166"/>
      <c r="L2232" s="102"/>
      <c r="M2232" s="102"/>
      <c r="N2232" s="102"/>
      <c r="O2232" s="102"/>
      <c r="P2232" s="167"/>
      <c r="Q2232" s="102"/>
      <c r="R2232" s="102"/>
      <c r="S2232" s="102"/>
      <c r="T2232" s="102"/>
      <c r="U2232" s="168"/>
      <c r="V2232" s="171"/>
      <c r="AF2232" s="126"/>
      <c r="AG2232" s="126"/>
      <c r="AH2232" s="126"/>
      <c r="AI2232" s="126"/>
      <c r="AJ2232" s="126"/>
      <c r="AK2232" s="126"/>
      <c r="AL2232" s="126"/>
      <c r="AM2232" s="126"/>
    </row>
    <row r="2233" spans="1:39" s="172" customFormat="1">
      <c r="A2233" s="126"/>
      <c r="B2233" s="102"/>
      <c r="C2233" s="102"/>
      <c r="D2233" s="102"/>
      <c r="E2233" s="102"/>
      <c r="F2233" s="102"/>
      <c r="G2233" s="102"/>
      <c r="H2233" s="102"/>
      <c r="I2233" s="164"/>
      <c r="J2233" s="165"/>
      <c r="K2233" s="166"/>
      <c r="L2233" s="102"/>
      <c r="M2233" s="102"/>
      <c r="N2233" s="102"/>
      <c r="O2233" s="102"/>
      <c r="P2233" s="167"/>
      <c r="Q2233" s="102"/>
      <c r="R2233" s="102"/>
      <c r="S2233" s="102"/>
      <c r="T2233" s="102"/>
      <c r="U2233" s="168"/>
      <c r="V2233" s="171"/>
      <c r="AF2233" s="126"/>
      <c r="AG2233" s="126"/>
      <c r="AH2233" s="126"/>
      <c r="AI2233" s="126"/>
      <c r="AJ2233" s="126"/>
      <c r="AK2233" s="126"/>
      <c r="AL2233" s="126"/>
      <c r="AM2233" s="126"/>
    </row>
    <row r="2234" spans="1:39" s="172" customFormat="1">
      <c r="A2234" s="126"/>
      <c r="B2234" s="102"/>
      <c r="C2234" s="102"/>
      <c r="D2234" s="102"/>
      <c r="E2234" s="102"/>
      <c r="F2234" s="102"/>
      <c r="G2234" s="102"/>
      <c r="H2234" s="102"/>
      <c r="I2234" s="164"/>
      <c r="J2234" s="165"/>
      <c r="K2234" s="166"/>
      <c r="L2234" s="102"/>
      <c r="M2234" s="102"/>
      <c r="N2234" s="102"/>
      <c r="O2234" s="102"/>
      <c r="P2234" s="167"/>
      <c r="Q2234" s="102"/>
      <c r="R2234" s="102"/>
      <c r="S2234" s="102"/>
      <c r="T2234" s="102"/>
      <c r="U2234" s="168"/>
      <c r="V2234" s="171"/>
      <c r="AF2234" s="126"/>
      <c r="AG2234" s="126"/>
      <c r="AH2234" s="126"/>
      <c r="AI2234" s="126"/>
      <c r="AJ2234" s="126"/>
      <c r="AK2234" s="126"/>
      <c r="AL2234" s="126"/>
      <c r="AM2234" s="126"/>
    </row>
    <row r="2235" spans="1:39" s="172" customFormat="1">
      <c r="A2235" s="126"/>
      <c r="B2235" s="102"/>
      <c r="C2235" s="102"/>
      <c r="D2235" s="102"/>
      <c r="E2235" s="102"/>
      <c r="F2235" s="102"/>
      <c r="G2235" s="102"/>
      <c r="H2235" s="102"/>
      <c r="I2235" s="164"/>
      <c r="J2235" s="165"/>
      <c r="K2235" s="166"/>
      <c r="L2235" s="102"/>
      <c r="M2235" s="102"/>
      <c r="N2235" s="102"/>
      <c r="O2235" s="102"/>
      <c r="P2235" s="167"/>
      <c r="Q2235" s="102"/>
      <c r="R2235" s="102"/>
      <c r="S2235" s="102"/>
      <c r="T2235" s="102"/>
      <c r="U2235" s="168"/>
      <c r="V2235" s="171"/>
      <c r="AF2235" s="126"/>
      <c r="AG2235" s="126"/>
      <c r="AH2235" s="126"/>
      <c r="AI2235" s="126"/>
      <c r="AJ2235" s="126"/>
      <c r="AK2235" s="126"/>
      <c r="AL2235" s="126"/>
      <c r="AM2235" s="126"/>
    </row>
    <row r="2236" spans="1:39" s="172" customFormat="1">
      <c r="A2236" s="126"/>
      <c r="B2236" s="102"/>
      <c r="C2236" s="102"/>
      <c r="D2236" s="102"/>
      <c r="E2236" s="102"/>
      <c r="F2236" s="102"/>
      <c r="G2236" s="102"/>
      <c r="H2236" s="102"/>
      <c r="I2236" s="164"/>
      <c r="J2236" s="165"/>
      <c r="K2236" s="166"/>
      <c r="L2236" s="102"/>
      <c r="M2236" s="102"/>
      <c r="N2236" s="102"/>
      <c r="O2236" s="102"/>
      <c r="P2236" s="167"/>
      <c r="Q2236" s="102"/>
      <c r="R2236" s="102"/>
      <c r="S2236" s="102"/>
      <c r="T2236" s="102"/>
      <c r="U2236" s="168"/>
      <c r="V2236" s="171"/>
      <c r="AF2236" s="126"/>
      <c r="AG2236" s="126"/>
      <c r="AH2236" s="126"/>
      <c r="AI2236" s="126"/>
      <c r="AJ2236" s="126"/>
      <c r="AK2236" s="126"/>
      <c r="AL2236" s="126"/>
      <c r="AM2236" s="126"/>
    </row>
    <row r="2237" spans="1:39" s="172" customFormat="1">
      <c r="A2237" s="126"/>
      <c r="B2237" s="102"/>
      <c r="C2237" s="102"/>
      <c r="D2237" s="102"/>
      <c r="E2237" s="102"/>
      <c r="F2237" s="102"/>
      <c r="G2237" s="102"/>
      <c r="H2237" s="102"/>
      <c r="I2237" s="164"/>
      <c r="J2237" s="165"/>
      <c r="K2237" s="166"/>
      <c r="L2237" s="102"/>
      <c r="M2237" s="102"/>
      <c r="N2237" s="102"/>
      <c r="O2237" s="102"/>
      <c r="P2237" s="167"/>
      <c r="Q2237" s="102"/>
      <c r="R2237" s="102"/>
      <c r="S2237" s="102"/>
      <c r="T2237" s="102"/>
      <c r="U2237" s="168"/>
      <c r="V2237" s="171"/>
      <c r="AF2237" s="126"/>
      <c r="AG2237" s="126"/>
      <c r="AH2237" s="126"/>
      <c r="AI2237" s="126"/>
      <c r="AJ2237" s="126"/>
      <c r="AK2237" s="126"/>
      <c r="AL2237" s="126"/>
      <c r="AM2237" s="126"/>
    </row>
    <row r="2238" spans="1:39" s="172" customFormat="1">
      <c r="A2238" s="126"/>
      <c r="B2238" s="102"/>
      <c r="C2238" s="102"/>
      <c r="D2238" s="102"/>
      <c r="E2238" s="102"/>
      <c r="F2238" s="102"/>
      <c r="G2238" s="102"/>
      <c r="H2238" s="102"/>
      <c r="I2238" s="164"/>
      <c r="J2238" s="165"/>
      <c r="K2238" s="166"/>
      <c r="L2238" s="102"/>
      <c r="M2238" s="102"/>
      <c r="N2238" s="102"/>
      <c r="O2238" s="102"/>
      <c r="P2238" s="167"/>
      <c r="Q2238" s="102"/>
      <c r="R2238" s="102"/>
      <c r="S2238" s="102"/>
      <c r="T2238" s="102"/>
      <c r="U2238" s="168"/>
      <c r="V2238" s="171"/>
      <c r="AF2238" s="126"/>
      <c r="AG2238" s="126"/>
      <c r="AH2238" s="126"/>
      <c r="AI2238" s="126"/>
      <c r="AJ2238" s="126"/>
      <c r="AK2238" s="126"/>
      <c r="AL2238" s="126"/>
      <c r="AM2238" s="126"/>
    </row>
    <row r="2239" spans="1:39" s="172" customFormat="1">
      <c r="A2239" s="126"/>
      <c r="B2239" s="102"/>
      <c r="C2239" s="102"/>
      <c r="D2239" s="102"/>
      <c r="E2239" s="102"/>
      <c r="F2239" s="102"/>
      <c r="G2239" s="102"/>
      <c r="H2239" s="102"/>
      <c r="I2239" s="164"/>
      <c r="J2239" s="165"/>
      <c r="K2239" s="166"/>
      <c r="L2239" s="102"/>
      <c r="M2239" s="102"/>
      <c r="N2239" s="102"/>
      <c r="O2239" s="102"/>
      <c r="P2239" s="167"/>
      <c r="Q2239" s="102"/>
      <c r="R2239" s="102"/>
      <c r="S2239" s="102"/>
      <c r="T2239" s="102"/>
      <c r="U2239" s="168"/>
      <c r="V2239" s="171"/>
      <c r="AF2239" s="126"/>
      <c r="AG2239" s="126"/>
      <c r="AH2239" s="126"/>
      <c r="AI2239" s="126"/>
      <c r="AJ2239" s="126"/>
      <c r="AK2239" s="126"/>
      <c r="AL2239" s="126"/>
      <c r="AM2239" s="126"/>
    </row>
    <row r="2240" spans="1:39" s="172" customFormat="1">
      <c r="A2240" s="126"/>
      <c r="B2240" s="102"/>
      <c r="C2240" s="102"/>
      <c r="D2240" s="102"/>
      <c r="E2240" s="102"/>
      <c r="F2240" s="102"/>
      <c r="G2240" s="102"/>
      <c r="H2240" s="102"/>
      <c r="I2240" s="164"/>
      <c r="J2240" s="165"/>
      <c r="K2240" s="166"/>
      <c r="L2240" s="102"/>
      <c r="M2240" s="102"/>
      <c r="N2240" s="102"/>
      <c r="O2240" s="102"/>
      <c r="P2240" s="167"/>
      <c r="Q2240" s="102"/>
      <c r="R2240" s="102"/>
      <c r="S2240" s="102"/>
      <c r="T2240" s="102"/>
      <c r="U2240" s="168"/>
      <c r="V2240" s="171"/>
      <c r="AF2240" s="126"/>
      <c r="AG2240" s="126"/>
      <c r="AH2240" s="126"/>
      <c r="AI2240" s="126"/>
      <c r="AJ2240" s="126"/>
      <c r="AK2240" s="126"/>
      <c r="AL2240" s="126"/>
      <c r="AM2240" s="126"/>
    </row>
    <row r="2241" spans="1:39" s="172" customFormat="1">
      <c r="A2241" s="126"/>
      <c r="B2241" s="102"/>
      <c r="C2241" s="102"/>
      <c r="D2241" s="102"/>
      <c r="E2241" s="102"/>
      <c r="F2241" s="102"/>
      <c r="G2241" s="102"/>
      <c r="H2241" s="102"/>
      <c r="I2241" s="164"/>
      <c r="J2241" s="165"/>
      <c r="K2241" s="166"/>
      <c r="L2241" s="102"/>
      <c r="M2241" s="102"/>
      <c r="N2241" s="102"/>
      <c r="O2241" s="102"/>
      <c r="P2241" s="167"/>
      <c r="Q2241" s="102"/>
      <c r="R2241" s="102"/>
      <c r="S2241" s="102"/>
      <c r="T2241" s="102"/>
      <c r="U2241" s="168"/>
      <c r="V2241" s="171"/>
      <c r="AF2241" s="126"/>
      <c r="AG2241" s="126"/>
      <c r="AH2241" s="126"/>
      <c r="AI2241" s="126"/>
      <c r="AJ2241" s="126"/>
      <c r="AK2241" s="126"/>
      <c r="AL2241" s="126"/>
      <c r="AM2241" s="126"/>
    </row>
    <row r="2242" spans="1:39" s="172" customFormat="1">
      <c r="A2242" s="126"/>
      <c r="B2242" s="102"/>
      <c r="C2242" s="102"/>
      <c r="D2242" s="102"/>
      <c r="E2242" s="102"/>
      <c r="F2242" s="102"/>
      <c r="G2242" s="102"/>
      <c r="H2242" s="102"/>
      <c r="I2242" s="164"/>
      <c r="J2242" s="165"/>
      <c r="K2242" s="166"/>
      <c r="L2242" s="102"/>
      <c r="M2242" s="102"/>
      <c r="N2242" s="102"/>
      <c r="O2242" s="102"/>
      <c r="P2242" s="167"/>
      <c r="Q2242" s="102"/>
      <c r="R2242" s="102"/>
      <c r="S2242" s="102"/>
      <c r="T2242" s="102"/>
      <c r="U2242" s="168"/>
      <c r="V2242" s="171"/>
      <c r="AF2242" s="126"/>
      <c r="AG2242" s="126"/>
      <c r="AH2242" s="126"/>
      <c r="AI2242" s="126"/>
      <c r="AJ2242" s="126"/>
      <c r="AK2242" s="126"/>
      <c r="AL2242" s="126"/>
      <c r="AM2242" s="126"/>
    </row>
    <row r="2243" spans="1:39" s="172" customFormat="1">
      <c r="A2243" s="126"/>
      <c r="B2243" s="102"/>
      <c r="C2243" s="102"/>
      <c r="D2243" s="102"/>
      <c r="E2243" s="102"/>
      <c r="F2243" s="102"/>
      <c r="G2243" s="102"/>
      <c r="H2243" s="102"/>
      <c r="I2243" s="164"/>
      <c r="J2243" s="165"/>
      <c r="K2243" s="166"/>
      <c r="L2243" s="102"/>
      <c r="M2243" s="102"/>
      <c r="N2243" s="102"/>
      <c r="O2243" s="102"/>
      <c r="P2243" s="167"/>
      <c r="Q2243" s="102"/>
      <c r="R2243" s="102"/>
      <c r="S2243" s="102"/>
      <c r="T2243" s="102"/>
      <c r="U2243" s="168"/>
      <c r="V2243" s="171"/>
      <c r="AF2243" s="126"/>
      <c r="AG2243" s="126"/>
      <c r="AH2243" s="126"/>
      <c r="AI2243" s="126"/>
      <c r="AJ2243" s="126"/>
      <c r="AK2243" s="126"/>
      <c r="AL2243" s="126"/>
      <c r="AM2243" s="126"/>
    </row>
    <row r="2244" spans="1:39" s="172" customFormat="1">
      <c r="A2244" s="126"/>
      <c r="B2244" s="102"/>
      <c r="C2244" s="102"/>
      <c r="D2244" s="102"/>
      <c r="E2244" s="102"/>
      <c r="F2244" s="102"/>
      <c r="G2244" s="102"/>
      <c r="H2244" s="102"/>
      <c r="I2244" s="164"/>
      <c r="J2244" s="165"/>
      <c r="K2244" s="166"/>
      <c r="L2244" s="102"/>
      <c r="M2244" s="102"/>
      <c r="N2244" s="102"/>
      <c r="O2244" s="102"/>
      <c r="P2244" s="167"/>
      <c r="Q2244" s="102"/>
      <c r="R2244" s="102"/>
      <c r="S2244" s="102"/>
      <c r="T2244" s="102"/>
      <c r="U2244" s="168"/>
      <c r="V2244" s="171"/>
      <c r="AF2244" s="126"/>
      <c r="AG2244" s="126"/>
      <c r="AH2244" s="126"/>
      <c r="AI2244" s="126"/>
      <c r="AJ2244" s="126"/>
      <c r="AK2244" s="126"/>
      <c r="AL2244" s="126"/>
      <c r="AM2244" s="126"/>
    </row>
    <row r="2245" spans="1:39" s="172" customFormat="1">
      <c r="A2245" s="126"/>
      <c r="B2245" s="102"/>
      <c r="C2245" s="102"/>
      <c r="D2245" s="102"/>
      <c r="E2245" s="102"/>
      <c r="F2245" s="102"/>
      <c r="G2245" s="102"/>
      <c r="H2245" s="102"/>
      <c r="I2245" s="164"/>
      <c r="J2245" s="165"/>
      <c r="K2245" s="166"/>
      <c r="L2245" s="102"/>
      <c r="M2245" s="102"/>
      <c r="N2245" s="102"/>
      <c r="O2245" s="102"/>
      <c r="P2245" s="167"/>
      <c r="Q2245" s="102"/>
      <c r="R2245" s="102"/>
      <c r="S2245" s="102"/>
      <c r="T2245" s="102"/>
      <c r="U2245" s="168"/>
      <c r="V2245" s="171"/>
      <c r="AF2245" s="126"/>
      <c r="AG2245" s="126"/>
      <c r="AH2245" s="126"/>
      <c r="AI2245" s="126"/>
      <c r="AJ2245" s="126"/>
      <c r="AK2245" s="126"/>
      <c r="AL2245" s="126"/>
      <c r="AM2245" s="126"/>
    </row>
    <row r="2246" spans="1:39" s="172" customFormat="1">
      <c r="A2246" s="126"/>
      <c r="B2246" s="102"/>
      <c r="C2246" s="102"/>
      <c r="D2246" s="102"/>
      <c r="E2246" s="102"/>
      <c r="F2246" s="102"/>
      <c r="G2246" s="102"/>
      <c r="H2246" s="102"/>
      <c r="I2246" s="164"/>
      <c r="J2246" s="165"/>
      <c r="K2246" s="166"/>
      <c r="L2246" s="102"/>
      <c r="M2246" s="102"/>
      <c r="N2246" s="102"/>
      <c r="O2246" s="102"/>
      <c r="P2246" s="167"/>
      <c r="Q2246" s="102"/>
      <c r="R2246" s="102"/>
      <c r="S2246" s="102"/>
      <c r="T2246" s="102"/>
      <c r="U2246" s="168"/>
      <c r="V2246" s="171"/>
      <c r="AF2246" s="126"/>
      <c r="AG2246" s="126"/>
      <c r="AH2246" s="126"/>
      <c r="AI2246" s="126"/>
      <c r="AJ2246" s="126"/>
      <c r="AK2246" s="126"/>
      <c r="AL2246" s="126"/>
      <c r="AM2246" s="126"/>
    </row>
    <row r="2247" spans="1:39" s="172" customFormat="1">
      <c r="A2247" s="126"/>
      <c r="B2247" s="102"/>
      <c r="C2247" s="102"/>
      <c r="D2247" s="102"/>
      <c r="E2247" s="102"/>
      <c r="F2247" s="102"/>
      <c r="G2247" s="102"/>
      <c r="H2247" s="102"/>
      <c r="I2247" s="164"/>
      <c r="J2247" s="165"/>
      <c r="K2247" s="166"/>
      <c r="L2247" s="102"/>
      <c r="M2247" s="102"/>
      <c r="N2247" s="102"/>
      <c r="O2247" s="102"/>
      <c r="P2247" s="167"/>
      <c r="Q2247" s="102"/>
      <c r="R2247" s="102"/>
      <c r="S2247" s="102"/>
      <c r="T2247" s="102"/>
      <c r="U2247" s="168"/>
      <c r="V2247" s="171"/>
      <c r="AF2247" s="126"/>
      <c r="AG2247" s="126"/>
      <c r="AH2247" s="126"/>
      <c r="AI2247" s="126"/>
      <c r="AJ2247" s="126"/>
      <c r="AK2247" s="126"/>
      <c r="AL2247" s="126"/>
      <c r="AM2247" s="126"/>
    </row>
    <row r="2248" spans="1:39" s="172" customFormat="1">
      <c r="A2248" s="126"/>
      <c r="B2248" s="102"/>
      <c r="C2248" s="102"/>
      <c r="D2248" s="102"/>
      <c r="E2248" s="102"/>
      <c r="F2248" s="102"/>
      <c r="G2248" s="102"/>
      <c r="H2248" s="102"/>
      <c r="I2248" s="164"/>
      <c r="J2248" s="165"/>
      <c r="K2248" s="166"/>
      <c r="L2248" s="102"/>
      <c r="M2248" s="102"/>
      <c r="N2248" s="102"/>
      <c r="O2248" s="102"/>
      <c r="P2248" s="167"/>
      <c r="Q2248" s="102"/>
      <c r="R2248" s="102"/>
      <c r="S2248" s="102"/>
      <c r="T2248" s="102"/>
      <c r="U2248" s="168"/>
      <c r="V2248" s="171"/>
      <c r="AF2248" s="126"/>
      <c r="AG2248" s="126"/>
      <c r="AH2248" s="126"/>
      <c r="AI2248" s="126"/>
      <c r="AJ2248" s="126"/>
      <c r="AK2248" s="126"/>
      <c r="AL2248" s="126"/>
      <c r="AM2248" s="126"/>
    </row>
    <row r="2249" spans="1:39" s="172" customFormat="1">
      <c r="A2249" s="126"/>
      <c r="B2249" s="102"/>
      <c r="C2249" s="102"/>
      <c r="D2249" s="102"/>
      <c r="E2249" s="102"/>
      <c r="F2249" s="102"/>
      <c r="G2249" s="102"/>
      <c r="H2249" s="102"/>
      <c r="I2249" s="164"/>
      <c r="J2249" s="165"/>
      <c r="K2249" s="166"/>
      <c r="L2249" s="102"/>
      <c r="M2249" s="102"/>
      <c r="N2249" s="102"/>
      <c r="O2249" s="102"/>
      <c r="P2249" s="167"/>
      <c r="Q2249" s="102"/>
      <c r="R2249" s="102"/>
      <c r="S2249" s="102"/>
      <c r="T2249" s="102"/>
      <c r="U2249" s="168"/>
      <c r="V2249" s="171"/>
      <c r="AF2249" s="126"/>
      <c r="AG2249" s="126"/>
      <c r="AH2249" s="126"/>
      <c r="AI2249" s="126"/>
      <c r="AJ2249" s="126"/>
      <c r="AK2249" s="126"/>
      <c r="AL2249" s="126"/>
      <c r="AM2249" s="126"/>
    </row>
    <row r="2250" spans="1:39" s="172" customFormat="1">
      <c r="A2250" s="126"/>
      <c r="B2250" s="102"/>
      <c r="C2250" s="102"/>
      <c r="D2250" s="102"/>
      <c r="E2250" s="102"/>
      <c r="F2250" s="102"/>
      <c r="G2250" s="102"/>
      <c r="H2250" s="102"/>
      <c r="I2250" s="164"/>
      <c r="J2250" s="165"/>
      <c r="K2250" s="166"/>
      <c r="L2250" s="102"/>
      <c r="M2250" s="102"/>
      <c r="N2250" s="102"/>
      <c r="O2250" s="102"/>
      <c r="P2250" s="167"/>
      <c r="Q2250" s="102"/>
      <c r="R2250" s="102"/>
      <c r="S2250" s="102"/>
      <c r="T2250" s="102"/>
      <c r="U2250" s="168"/>
      <c r="V2250" s="171"/>
      <c r="AF2250" s="126"/>
      <c r="AG2250" s="126"/>
      <c r="AH2250" s="126"/>
      <c r="AI2250" s="126"/>
      <c r="AJ2250" s="126"/>
      <c r="AK2250" s="126"/>
      <c r="AL2250" s="126"/>
      <c r="AM2250" s="126"/>
    </row>
    <row r="2251" spans="1:39" s="172" customFormat="1">
      <c r="A2251" s="126"/>
      <c r="B2251" s="102"/>
      <c r="C2251" s="102"/>
      <c r="D2251" s="102"/>
      <c r="E2251" s="102"/>
      <c r="F2251" s="102"/>
      <c r="G2251" s="102"/>
      <c r="H2251" s="102"/>
      <c r="I2251" s="164"/>
      <c r="J2251" s="165"/>
      <c r="K2251" s="166"/>
      <c r="L2251" s="102"/>
      <c r="M2251" s="102"/>
      <c r="N2251" s="102"/>
      <c r="O2251" s="102"/>
      <c r="P2251" s="167"/>
      <c r="Q2251" s="102"/>
      <c r="R2251" s="102"/>
      <c r="S2251" s="102"/>
      <c r="T2251" s="102"/>
      <c r="U2251" s="168"/>
      <c r="V2251" s="171"/>
      <c r="AF2251" s="126"/>
      <c r="AG2251" s="126"/>
      <c r="AH2251" s="126"/>
      <c r="AI2251" s="126"/>
      <c r="AJ2251" s="126"/>
      <c r="AK2251" s="126"/>
      <c r="AL2251" s="126"/>
      <c r="AM2251" s="126"/>
    </row>
    <row r="2252" spans="1:39" s="172" customFormat="1">
      <c r="A2252" s="126"/>
      <c r="B2252" s="102"/>
      <c r="C2252" s="102"/>
      <c r="D2252" s="102"/>
      <c r="E2252" s="102"/>
      <c r="F2252" s="102"/>
      <c r="G2252" s="102"/>
      <c r="H2252" s="102"/>
      <c r="I2252" s="164"/>
      <c r="J2252" s="165"/>
      <c r="K2252" s="166"/>
      <c r="L2252" s="102"/>
      <c r="M2252" s="102"/>
      <c r="N2252" s="102"/>
      <c r="O2252" s="102"/>
      <c r="P2252" s="167"/>
      <c r="Q2252" s="102"/>
      <c r="R2252" s="102"/>
      <c r="S2252" s="102"/>
      <c r="T2252" s="102"/>
      <c r="U2252" s="168"/>
      <c r="V2252" s="171"/>
      <c r="AF2252" s="126"/>
      <c r="AG2252" s="126"/>
      <c r="AH2252" s="126"/>
      <c r="AI2252" s="126"/>
      <c r="AJ2252" s="126"/>
      <c r="AK2252" s="126"/>
      <c r="AL2252" s="126"/>
      <c r="AM2252" s="126"/>
    </row>
    <row r="2253" spans="1:39" s="172" customFormat="1">
      <c r="A2253" s="126"/>
      <c r="B2253" s="102"/>
      <c r="C2253" s="102"/>
      <c r="D2253" s="102"/>
      <c r="E2253" s="102"/>
      <c r="F2253" s="102"/>
      <c r="G2253" s="102"/>
      <c r="H2253" s="102"/>
      <c r="I2253" s="164"/>
      <c r="J2253" s="165"/>
      <c r="K2253" s="166"/>
      <c r="L2253" s="102"/>
      <c r="M2253" s="102"/>
      <c r="N2253" s="102"/>
      <c r="O2253" s="102"/>
      <c r="P2253" s="167"/>
      <c r="Q2253" s="102"/>
      <c r="R2253" s="102"/>
      <c r="S2253" s="102"/>
      <c r="T2253" s="102"/>
      <c r="U2253" s="168"/>
      <c r="V2253" s="171"/>
      <c r="AF2253" s="126"/>
      <c r="AG2253" s="126"/>
      <c r="AH2253" s="126"/>
      <c r="AI2253" s="126"/>
      <c r="AJ2253" s="126"/>
      <c r="AK2253" s="126"/>
      <c r="AL2253" s="126"/>
      <c r="AM2253" s="126"/>
    </row>
    <row r="2254" spans="1:39" s="172" customFormat="1">
      <c r="A2254" s="126"/>
      <c r="B2254" s="102"/>
      <c r="C2254" s="102"/>
      <c r="D2254" s="102"/>
      <c r="E2254" s="102"/>
      <c r="F2254" s="102"/>
      <c r="G2254" s="102"/>
      <c r="H2254" s="102"/>
      <c r="I2254" s="164"/>
      <c r="J2254" s="165"/>
      <c r="K2254" s="166"/>
      <c r="L2254" s="102"/>
      <c r="M2254" s="102"/>
      <c r="N2254" s="102"/>
      <c r="O2254" s="102"/>
      <c r="P2254" s="167"/>
      <c r="Q2254" s="102"/>
      <c r="R2254" s="102"/>
      <c r="S2254" s="102"/>
      <c r="T2254" s="102"/>
      <c r="U2254" s="168"/>
      <c r="V2254" s="171"/>
      <c r="AF2254" s="126"/>
      <c r="AG2254" s="126"/>
      <c r="AH2254" s="126"/>
      <c r="AI2254" s="126"/>
      <c r="AJ2254" s="126"/>
      <c r="AK2254" s="126"/>
      <c r="AL2254" s="126"/>
      <c r="AM2254" s="126"/>
    </row>
    <row r="2255" spans="1:39" s="172" customFormat="1">
      <c r="A2255" s="126"/>
      <c r="B2255" s="102"/>
      <c r="C2255" s="102"/>
      <c r="D2255" s="102"/>
      <c r="E2255" s="102"/>
      <c r="F2255" s="102"/>
      <c r="G2255" s="102"/>
      <c r="H2255" s="102"/>
      <c r="I2255" s="164"/>
      <c r="J2255" s="165"/>
      <c r="K2255" s="166"/>
      <c r="L2255" s="102"/>
      <c r="M2255" s="102"/>
      <c r="N2255" s="102"/>
      <c r="O2255" s="102"/>
      <c r="P2255" s="167"/>
      <c r="Q2255" s="102"/>
      <c r="R2255" s="102"/>
      <c r="S2255" s="102"/>
      <c r="T2255" s="102"/>
      <c r="U2255" s="168"/>
      <c r="V2255" s="171"/>
      <c r="AF2255" s="126"/>
      <c r="AG2255" s="126"/>
      <c r="AH2255" s="126"/>
      <c r="AI2255" s="126"/>
      <c r="AJ2255" s="126"/>
      <c r="AK2255" s="126"/>
      <c r="AL2255" s="126"/>
      <c r="AM2255" s="126"/>
    </row>
    <row r="2256" spans="1:39" s="172" customFormat="1">
      <c r="A2256" s="126"/>
      <c r="B2256" s="102"/>
      <c r="C2256" s="102"/>
      <c r="D2256" s="102"/>
      <c r="E2256" s="102"/>
      <c r="F2256" s="102"/>
      <c r="G2256" s="102"/>
      <c r="H2256" s="102"/>
      <c r="I2256" s="164"/>
      <c r="J2256" s="165"/>
      <c r="K2256" s="166"/>
      <c r="L2256" s="102"/>
      <c r="M2256" s="102"/>
      <c r="N2256" s="102"/>
      <c r="O2256" s="102"/>
      <c r="P2256" s="167"/>
      <c r="Q2256" s="102"/>
      <c r="R2256" s="102"/>
      <c r="S2256" s="102"/>
      <c r="T2256" s="102"/>
      <c r="U2256" s="168"/>
      <c r="V2256" s="171"/>
      <c r="AF2256" s="126"/>
      <c r="AG2256" s="126"/>
      <c r="AH2256" s="126"/>
      <c r="AI2256" s="126"/>
      <c r="AJ2256" s="126"/>
      <c r="AK2256" s="126"/>
      <c r="AL2256" s="126"/>
      <c r="AM2256" s="126"/>
    </row>
    <row r="2257" spans="1:39" s="172" customFormat="1">
      <c r="A2257" s="126"/>
      <c r="B2257" s="102"/>
      <c r="C2257" s="102"/>
      <c r="D2257" s="102"/>
      <c r="E2257" s="102"/>
      <c r="F2257" s="102"/>
      <c r="G2257" s="102"/>
      <c r="H2257" s="102"/>
      <c r="I2257" s="164"/>
      <c r="J2257" s="165"/>
      <c r="K2257" s="166"/>
      <c r="L2257" s="102"/>
      <c r="M2257" s="102"/>
      <c r="N2257" s="102"/>
      <c r="O2257" s="102"/>
      <c r="P2257" s="167"/>
      <c r="Q2257" s="102"/>
      <c r="R2257" s="102"/>
      <c r="S2257" s="102"/>
      <c r="T2257" s="102"/>
      <c r="U2257" s="168"/>
      <c r="V2257" s="171"/>
      <c r="AF2257" s="126"/>
      <c r="AG2257" s="126"/>
      <c r="AH2257" s="126"/>
      <c r="AI2257" s="126"/>
      <c r="AJ2257" s="126"/>
      <c r="AK2257" s="126"/>
      <c r="AL2257" s="126"/>
      <c r="AM2257" s="126"/>
    </row>
    <row r="2258" spans="1:39" s="172" customFormat="1">
      <c r="A2258" s="126"/>
      <c r="B2258" s="102"/>
      <c r="C2258" s="102"/>
      <c r="D2258" s="102"/>
      <c r="E2258" s="102"/>
      <c r="F2258" s="102"/>
      <c r="G2258" s="102"/>
      <c r="H2258" s="102"/>
      <c r="I2258" s="164"/>
      <c r="J2258" s="165"/>
      <c r="K2258" s="166"/>
      <c r="L2258" s="102"/>
      <c r="M2258" s="102"/>
      <c r="N2258" s="102"/>
      <c r="O2258" s="102"/>
      <c r="P2258" s="167"/>
      <c r="Q2258" s="102"/>
      <c r="R2258" s="102"/>
      <c r="S2258" s="102"/>
      <c r="T2258" s="102"/>
      <c r="U2258" s="168"/>
      <c r="V2258" s="171"/>
      <c r="AF2258" s="126"/>
      <c r="AG2258" s="126"/>
      <c r="AH2258" s="126"/>
      <c r="AI2258" s="126"/>
      <c r="AJ2258" s="126"/>
      <c r="AK2258" s="126"/>
      <c r="AL2258" s="126"/>
      <c r="AM2258" s="126"/>
    </row>
    <row r="2259" spans="1:39" s="172" customFormat="1">
      <c r="A2259" s="126"/>
      <c r="B2259" s="102"/>
      <c r="C2259" s="102"/>
      <c r="D2259" s="102"/>
      <c r="E2259" s="102"/>
      <c r="F2259" s="102"/>
      <c r="G2259" s="102"/>
      <c r="H2259" s="102"/>
      <c r="I2259" s="164"/>
      <c r="J2259" s="165"/>
      <c r="K2259" s="166"/>
      <c r="L2259" s="102"/>
      <c r="M2259" s="102"/>
      <c r="N2259" s="102"/>
      <c r="O2259" s="102"/>
      <c r="P2259" s="167"/>
      <c r="Q2259" s="102"/>
      <c r="R2259" s="102"/>
      <c r="S2259" s="102"/>
      <c r="T2259" s="102"/>
      <c r="U2259" s="168"/>
      <c r="V2259" s="171"/>
      <c r="AF2259" s="126"/>
      <c r="AG2259" s="126"/>
      <c r="AH2259" s="126"/>
      <c r="AI2259" s="126"/>
      <c r="AJ2259" s="126"/>
      <c r="AK2259" s="126"/>
      <c r="AL2259" s="126"/>
      <c r="AM2259" s="126"/>
    </row>
    <row r="2260" spans="1:39" s="172" customFormat="1">
      <c r="A2260" s="126"/>
      <c r="B2260" s="102"/>
      <c r="C2260" s="102"/>
      <c r="D2260" s="102"/>
      <c r="E2260" s="102"/>
      <c r="F2260" s="102"/>
      <c r="G2260" s="102"/>
      <c r="H2260" s="102"/>
      <c r="I2260" s="164"/>
      <c r="J2260" s="165"/>
      <c r="K2260" s="166"/>
      <c r="L2260" s="102"/>
      <c r="M2260" s="102"/>
      <c r="N2260" s="102"/>
      <c r="O2260" s="102"/>
      <c r="P2260" s="167"/>
      <c r="Q2260" s="102"/>
      <c r="R2260" s="102"/>
      <c r="S2260" s="102"/>
      <c r="T2260" s="102"/>
      <c r="U2260" s="168"/>
      <c r="V2260" s="171"/>
      <c r="AF2260" s="126"/>
      <c r="AG2260" s="126"/>
      <c r="AH2260" s="126"/>
      <c r="AI2260" s="126"/>
      <c r="AJ2260" s="126"/>
      <c r="AK2260" s="126"/>
      <c r="AL2260" s="126"/>
      <c r="AM2260" s="126"/>
    </row>
    <row r="2261" spans="1:39" s="172" customFormat="1">
      <c r="A2261" s="126"/>
      <c r="B2261" s="102"/>
      <c r="C2261" s="102"/>
      <c r="D2261" s="102"/>
      <c r="E2261" s="102"/>
      <c r="F2261" s="102"/>
      <c r="G2261" s="102"/>
      <c r="H2261" s="102"/>
      <c r="I2261" s="164"/>
      <c r="J2261" s="165"/>
      <c r="K2261" s="166"/>
      <c r="L2261" s="102"/>
      <c r="M2261" s="102"/>
      <c r="N2261" s="102"/>
      <c r="O2261" s="102"/>
      <c r="P2261" s="167"/>
      <c r="Q2261" s="102"/>
      <c r="R2261" s="102"/>
      <c r="S2261" s="102"/>
      <c r="T2261" s="102"/>
      <c r="U2261" s="168"/>
      <c r="V2261" s="171"/>
      <c r="AF2261" s="126"/>
      <c r="AG2261" s="126"/>
      <c r="AH2261" s="126"/>
      <c r="AI2261" s="126"/>
      <c r="AJ2261" s="126"/>
      <c r="AK2261" s="126"/>
      <c r="AL2261" s="126"/>
      <c r="AM2261" s="126"/>
    </row>
    <row r="2262" spans="1:39" s="172" customFormat="1">
      <c r="A2262" s="126"/>
      <c r="B2262" s="102"/>
      <c r="C2262" s="102"/>
      <c r="D2262" s="102"/>
      <c r="E2262" s="102"/>
      <c r="F2262" s="102"/>
      <c r="G2262" s="102"/>
      <c r="H2262" s="102"/>
      <c r="I2262" s="164"/>
      <c r="J2262" s="165"/>
      <c r="K2262" s="166"/>
      <c r="L2262" s="102"/>
      <c r="M2262" s="102"/>
      <c r="N2262" s="102"/>
      <c r="O2262" s="102"/>
      <c r="P2262" s="167"/>
      <c r="Q2262" s="102"/>
      <c r="R2262" s="102"/>
      <c r="S2262" s="102"/>
      <c r="T2262" s="102"/>
      <c r="U2262" s="168"/>
      <c r="V2262" s="171"/>
      <c r="AF2262" s="126"/>
      <c r="AG2262" s="126"/>
      <c r="AH2262" s="126"/>
      <c r="AI2262" s="126"/>
      <c r="AJ2262" s="126"/>
      <c r="AK2262" s="126"/>
      <c r="AL2262" s="126"/>
      <c r="AM2262" s="126"/>
    </row>
    <row r="2263" spans="1:39" s="172" customFormat="1">
      <c r="A2263" s="126"/>
      <c r="B2263" s="102"/>
      <c r="C2263" s="102"/>
      <c r="D2263" s="102"/>
      <c r="E2263" s="102"/>
      <c r="F2263" s="102"/>
      <c r="G2263" s="102"/>
      <c r="H2263" s="102"/>
      <c r="I2263" s="164"/>
      <c r="J2263" s="165"/>
      <c r="K2263" s="166"/>
      <c r="L2263" s="102"/>
      <c r="M2263" s="102"/>
      <c r="N2263" s="102"/>
      <c r="O2263" s="102"/>
      <c r="P2263" s="167"/>
      <c r="Q2263" s="102"/>
      <c r="R2263" s="102"/>
      <c r="S2263" s="102"/>
      <c r="T2263" s="102"/>
      <c r="U2263" s="168"/>
      <c r="V2263" s="171"/>
      <c r="AF2263" s="126"/>
      <c r="AG2263" s="126"/>
      <c r="AH2263" s="126"/>
      <c r="AI2263" s="126"/>
      <c r="AJ2263" s="126"/>
      <c r="AK2263" s="126"/>
      <c r="AL2263" s="126"/>
      <c r="AM2263" s="126"/>
    </row>
    <row r="2264" spans="1:39" s="172" customFormat="1">
      <c r="A2264" s="126"/>
      <c r="B2264" s="102"/>
      <c r="C2264" s="102"/>
      <c r="D2264" s="102"/>
      <c r="E2264" s="102"/>
      <c r="F2264" s="102"/>
      <c r="G2264" s="102"/>
      <c r="H2264" s="102"/>
      <c r="I2264" s="164"/>
      <c r="J2264" s="165"/>
      <c r="K2264" s="166"/>
      <c r="L2264" s="102"/>
      <c r="M2264" s="102"/>
      <c r="N2264" s="102"/>
      <c r="O2264" s="102"/>
      <c r="P2264" s="167"/>
      <c r="Q2264" s="102"/>
      <c r="R2264" s="102"/>
      <c r="S2264" s="102"/>
      <c r="T2264" s="102"/>
      <c r="U2264" s="168"/>
      <c r="V2264" s="171"/>
      <c r="AF2264" s="126"/>
      <c r="AG2264" s="126"/>
      <c r="AH2264" s="126"/>
      <c r="AI2264" s="126"/>
      <c r="AJ2264" s="126"/>
      <c r="AK2264" s="126"/>
      <c r="AL2264" s="126"/>
      <c r="AM2264" s="126"/>
    </row>
    <row r="2265" spans="1:39" s="172" customFormat="1">
      <c r="A2265" s="126"/>
      <c r="B2265" s="102"/>
      <c r="C2265" s="102"/>
      <c r="D2265" s="102"/>
      <c r="E2265" s="102"/>
      <c r="F2265" s="102"/>
      <c r="G2265" s="102"/>
      <c r="H2265" s="102"/>
      <c r="I2265" s="164"/>
      <c r="J2265" s="165"/>
      <c r="K2265" s="166"/>
      <c r="L2265" s="102"/>
      <c r="M2265" s="102"/>
      <c r="N2265" s="102"/>
      <c r="O2265" s="102"/>
      <c r="P2265" s="167"/>
      <c r="Q2265" s="102"/>
      <c r="R2265" s="102"/>
      <c r="S2265" s="102"/>
      <c r="T2265" s="102"/>
      <c r="U2265" s="168"/>
      <c r="V2265" s="171"/>
      <c r="AF2265" s="126"/>
      <c r="AG2265" s="126"/>
      <c r="AH2265" s="126"/>
      <c r="AI2265" s="126"/>
      <c r="AJ2265" s="126"/>
      <c r="AK2265" s="126"/>
      <c r="AL2265" s="126"/>
      <c r="AM2265" s="126"/>
    </row>
    <row r="2266" spans="1:39" s="172" customFormat="1">
      <c r="A2266" s="126"/>
      <c r="B2266" s="102"/>
      <c r="C2266" s="102"/>
      <c r="D2266" s="102"/>
      <c r="E2266" s="102"/>
      <c r="F2266" s="102"/>
      <c r="G2266" s="102"/>
      <c r="H2266" s="102"/>
      <c r="I2266" s="164"/>
      <c r="J2266" s="165"/>
      <c r="K2266" s="166"/>
      <c r="L2266" s="102"/>
      <c r="M2266" s="102"/>
      <c r="N2266" s="102"/>
      <c r="O2266" s="102"/>
      <c r="P2266" s="167"/>
      <c r="Q2266" s="102"/>
      <c r="R2266" s="102"/>
      <c r="S2266" s="102"/>
      <c r="T2266" s="102"/>
      <c r="U2266" s="168"/>
      <c r="V2266" s="171"/>
      <c r="AF2266" s="126"/>
      <c r="AG2266" s="126"/>
      <c r="AH2266" s="126"/>
      <c r="AI2266" s="126"/>
      <c r="AJ2266" s="126"/>
      <c r="AK2266" s="126"/>
      <c r="AL2266" s="126"/>
      <c r="AM2266" s="126"/>
    </row>
    <row r="2267" spans="1:39" s="172" customFormat="1">
      <c r="A2267" s="126"/>
      <c r="B2267" s="102"/>
      <c r="C2267" s="102"/>
      <c r="D2267" s="102"/>
      <c r="E2267" s="102"/>
      <c r="F2267" s="102"/>
      <c r="G2267" s="102"/>
      <c r="H2267" s="102"/>
      <c r="I2267" s="164"/>
      <c r="J2267" s="165"/>
      <c r="K2267" s="166"/>
      <c r="L2267" s="102"/>
      <c r="M2267" s="102"/>
      <c r="N2267" s="102"/>
      <c r="O2267" s="102"/>
      <c r="P2267" s="167"/>
      <c r="Q2267" s="102"/>
      <c r="R2267" s="102"/>
      <c r="S2267" s="102"/>
      <c r="T2267" s="102"/>
      <c r="U2267" s="168"/>
      <c r="V2267" s="171"/>
      <c r="AF2267" s="126"/>
      <c r="AG2267" s="126"/>
      <c r="AH2267" s="126"/>
      <c r="AI2267" s="126"/>
      <c r="AJ2267" s="126"/>
      <c r="AK2267" s="126"/>
      <c r="AL2267" s="126"/>
      <c r="AM2267" s="126"/>
    </row>
    <row r="2268" spans="1:39" s="172" customFormat="1">
      <c r="A2268" s="126"/>
      <c r="B2268" s="102"/>
      <c r="C2268" s="102"/>
      <c r="D2268" s="102"/>
      <c r="E2268" s="102"/>
      <c r="F2268" s="102"/>
      <c r="G2268" s="102"/>
      <c r="H2268" s="102"/>
      <c r="I2268" s="164"/>
      <c r="J2268" s="165"/>
      <c r="K2268" s="166"/>
      <c r="L2268" s="102"/>
      <c r="M2268" s="102"/>
      <c r="N2268" s="102"/>
      <c r="O2268" s="102"/>
      <c r="P2268" s="167"/>
      <c r="Q2268" s="102"/>
      <c r="R2268" s="102"/>
      <c r="S2268" s="102"/>
      <c r="T2268" s="102"/>
      <c r="U2268" s="168"/>
      <c r="V2268" s="171"/>
      <c r="AF2268" s="126"/>
      <c r="AG2268" s="126"/>
      <c r="AH2268" s="126"/>
      <c r="AI2268" s="126"/>
      <c r="AJ2268" s="126"/>
      <c r="AK2268" s="126"/>
      <c r="AL2268" s="126"/>
      <c r="AM2268" s="126"/>
    </row>
    <row r="2269" spans="1:39" s="172" customFormat="1">
      <c r="A2269" s="126"/>
      <c r="B2269" s="102"/>
      <c r="C2269" s="102"/>
      <c r="D2269" s="102"/>
      <c r="E2269" s="102"/>
      <c r="F2269" s="102"/>
      <c r="G2269" s="102"/>
      <c r="H2269" s="102"/>
      <c r="I2269" s="164"/>
      <c r="J2269" s="165"/>
      <c r="K2269" s="166"/>
      <c r="L2269" s="102"/>
      <c r="M2269" s="102"/>
      <c r="N2269" s="102"/>
      <c r="O2269" s="102"/>
      <c r="P2269" s="167"/>
      <c r="Q2269" s="102"/>
      <c r="R2269" s="102"/>
      <c r="S2269" s="102"/>
      <c r="T2269" s="102"/>
      <c r="U2269" s="168"/>
      <c r="V2269" s="171"/>
      <c r="AF2269" s="126"/>
      <c r="AG2269" s="126"/>
      <c r="AH2269" s="126"/>
      <c r="AI2269" s="126"/>
      <c r="AJ2269" s="126"/>
      <c r="AK2269" s="126"/>
      <c r="AL2269" s="126"/>
      <c r="AM2269" s="126"/>
    </row>
    <row r="2270" spans="1:39" s="172" customFormat="1">
      <c r="A2270" s="126"/>
      <c r="B2270" s="102"/>
      <c r="C2270" s="102"/>
      <c r="D2270" s="102"/>
      <c r="E2270" s="102"/>
      <c r="F2270" s="102"/>
      <c r="G2270" s="102"/>
      <c r="H2270" s="102"/>
      <c r="I2270" s="164"/>
      <c r="J2270" s="165"/>
      <c r="K2270" s="166"/>
      <c r="L2270" s="102"/>
      <c r="M2270" s="102"/>
      <c r="N2270" s="102"/>
      <c r="O2270" s="102"/>
      <c r="P2270" s="167"/>
      <c r="Q2270" s="102"/>
      <c r="R2270" s="102"/>
      <c r="S2270" s="102"/>
      <c r="T2270" s="102"/>
      <c r="U2270" s="168"/>
      <c r="V2270" s="171"/>
      <c r="AF2270" s="126"/>
      <c r="AG2270" s="126"/>
      <c r="AH2270" s="126"/>
      <c r="AI2270" s="126"/>
      <c r="AJ2270" s="126"/>
      <c r="AK2270" s="126"/>
      <c r="AL2270" s="126"/>
      <c r="AM2270" s="126"/>
    </row>
    <row r="2271" spans="1:39" s="172" customFormat="1">
      <c r="A2271" s="126"/>
      <c r="I2271" s="214"/>
      <c r="J2271" s="215"/>
      <c r="K2271" s="216"/>
      <c r="P2271" s="191"/>
      <c r="U2271" s="192"/>
      <c r="AF2271" s="126"/>
      <c r="AG2271" s="126"/>
      <c r="AH2271" s="126"/>
      <c r="AI2271" s="126"/>
      <c r="AJ2271" s="126"/>
      <c r="AK2271" s="126"/>
      <c r="AL2271" s="126"/>
      <c r="AM2271" s="126"/>
    </row>
    <row r="2272" spans="1:39" s="172" customFormat="1">
      <c r="A2272" s="126"/>
      <c r="I2272" s="214"/>
      <c r="J2272" s="215"/>
      <c r="K2272" s="216"/>
      <c r="P2272" s="191"/>
      <c r="U2272" s="192"/>
      <c r="AF2272" s="126"/>
      <c r="AG2272" s="126"/>
      <c r="AH2272" s="126"/>
      <c r="AI2272" s="126"/>
      <c r="AJ2272" s="126"/>
      <c r="AK2272" s="126"/>
      <c r="AL2272" s="126"/>
      <c r="AM2272" s="126"/>
    </row>
    <row r="2273" spans="1:39" s="172" customFormat="1">
      <c r="A2273" s="126"/>
      <c r="I2273" s="214"/>
      <c r="J2273" s="215"/>
      <c r="K2273" s="216"/>
      <c r="P2273" s="191"/>
      <c r="U2273" s="192"/>
      <c r="AF2273" s="126"/>
      <c r="AG2273" s="126"/>
      <c r="AH2273" s="126"/>
      <c r="AI2273" s="126"/>
      <c r="AJ2273" s="126"/>
      <c r="AK2273" s="126"/>
      <c r="AL2273" s="126"/>
      <c r="AM2273" s="126"/>
    </row>
    <row r="2274" spans="1:39" s="172" customFormat="1">
      <c r="A2274" s="126"/>
      <c r="I2274" s="214"/>
      <c r="J2274" s="215"/>
      <c r="K2274" s="216"/>
      <c r="P2274" s="191"/>
      <c r="U2274" s="192"/>
      <c r="AF2274" s="126"/>
      <c r="AG2274" s="126"/>
      <c r="AH2274" s="126"/>
      <c r="AI2274" s="126"/>
      <c r="AJ2274" s="126"/>
      <c r="AK2274" s="126"/>
      <c r="AL2274" s="126"/>
      <c r="AM2274" s="126"/>
    </row>
    <row r="2275" spans="1:39" s="172" customFormat="1">
      <c r="A2275" s="126"/>
      <c r="I2275" s="214"/>
      <c r="J2275" s="215"/>
      <c r="K2275" s="216"/>
      <c r="P2275" s="191"/>
      <c r="U2275" s="192"/>
      <c r="AF2275" s="126"/>
      <c r="AG2275" s="126"/>
      <c r="AH2275" s="126"/>
      <c r="AI2275" s="126"/>
      <c r="AJ2275" s="126"/>
      <c r="AK2275" s="126"/>
      <c r="AL2275" s="126"/>
      <c r="AM2275" s="126"/>
    </row>
    <row r="2276" spans="1:39" s="172" customFormat="1">
      <c r="A2276" s="126"/>
      <c r="I2276" s="214"/>
      <c r="J2276" s="215"/>
      <c r="K2276" s="216"/>
      <c r="P2276" s="191"/>
      <c r="U2276" s="192"/>
      <c r="AF2276" s="126"/>
      <c r="AG2276" s="126"/>
      <c r="AH2276" s="126"/>
      <c r="AI2276" s="126"/>
      <c r="AJ2276" s="126"/>
      <c r="AK2276" s="126"/>
      <c r="AL2276" s="126"/>
      <c r="AM2276" s="126"/>
    </row>
    <row r="2277" spans="1:39" s="172" customFormat="1">
      <c r="A2277" s="126"/>
      <c r="I2277" s="214"/>
      <c r="J2277" s="215"/>
      <c r="K2277" s="216"/>
      <c r="P2277" s="191"/>
      <c r="U2277" s="192"/>
      <c r="AF2277" s="126"/>
      <c r="AG2277" s="126"/>
      <c r="AH2277" s="126"/>
      <c r="AI2277" s="126"/>
      <c r="AJ2277" s="126"/>
      <c r="AK2277" s="126"/>
      <c r="AL2277" s="126"/>
      <c r="AM2277" s="126"/>
    </row>
    <row r="2278" spans="1:39" s="172" customFormat="1">
      <c r="A2278" s="126"/>
      <c r="I2278" s="214"/>
      <c r="J2278" s="215"/>
      <c r="K2278" s="216"/>
      <c r="P2278" s="191"/>
      <c r="U2278" s="192"/>
      <c r="AF2278" s="126"/>
      <c r="AG2278" s="126"/>
      <c r="AH2278" s="126"/>
      <c r="AI2278" s="126"/>
      <c r="AJ2278" s="126"/>
      <c r="AK2278" s="126"/>
      <c r="AL2278" s="126"/>
      <c r="AM2278" s="126"/>
    </row>
    <row r="2279" spans="1:39" s="172" customFormat="1">
      <c r="A2279" s="126"/>
      <c r="I2279" s="214"/>
      <c r="J2279" s="215"/>
      <c r="K2279" s="216"/>
      <c r="P2279" s="191"/>
      <c r="U2279" s="192"/>
      <c r="AF2279" s="126"/>
      <c r="AG2279" s="126"/>
      <c r="AH2279" s="126"/>
      <c r="AI2279" s="126"/>
      <c r="AJ2279" s="126"/>
      <c r="AK2279" s="126"/>
      <c r="AL2279" s="126"/>
      <c r="AM2279" s="126"/>
    </row>
    <row r="2280" spans="1:39" s="172" customFormat="1">
      <c r="A2280" s="126"/>
      <c r="I2280" s="214"/>
      <c r="J2280" s="215"/>
      <c r="K2280" s="216"/>
      <c r="P2280" s="191"/>
      <c r="U2280" s="192"/>
      <c r="AF2280" s="126"/>
      <c r="AG2280" s="126"/>
      <c r="AH2280" s="126"/>
      <c r="AI2280" s="126"/>
      <c r="AJ2280" s="126"/>
      <c r="AK2280" s="126"/>
      <c r="AL2280" s="126"/>
      <c r="AM2280" s="126"/>
    </row>
    <row r="2281" spans="1:39" s="172" customFormat="1">
      <c r="A2281" s="126"/>
      <c r="I2281" s="214"/>
      <c r="J2281" s="215"/>
      <c r="K2281" s="216"/>
      <c r="P2281" s="191"/>
      <c r="U2281" s="192"/>
      <c r="AF2281" s="126"/>
      <c r="AG2281" s="126"/>
      <c r="AH2281" s="126"/>
      <c r="AI2281" s="126"/>
      <c r="AJ2281" s="126"/>
      <c r="AK2281" s="126"/>
      <c r="AL2281" s="126"/>
      <c r="AM2281" s="126"/>
    </row>
    <row r="2282" spans="1:39" s="172" customFormat="1">
      <c r="A2282" s="126"/>
      <c r="I2282" s="214"/>
      <c r="J2282" s="215"/>
      <c r="K2282" s="216"/>
      <c r="P2282" s="191"/>
      <c r="U2282" s="192"/>
      <c r="AF2282" s="126"/>
      <c r="AG2282" s="126"/>
      <c r="AH2282" s="126"/>
      <c r="AI2282" s="126"/>
      <c r="AJ2282" s="126"/>
      <c r="AK2282" s="126"/>
      <c r="AL2282" s="126"/>
      <c r="AM2282" s="126"/>
    </row>
    <row r="2283" spans="1:39" s="172" customFormat="1">
      <c r="A2283" s="126"/>
      <c r="I2283" s="214"/>
      <c r="J2283" s="215"/>
      <c r="K2283" s="216"/>
      <c r="P2283" s="191"/>
      <c r="U2283" s="192"/>
      <c r="AF2283" s="126"/>
      <c r="AG2283" s="126"/>
      <c r="AH2283" s="126"/>
      <c r="AI2283" s="126"/>
      <c r="AJ2283" s="126"/>
      <c r="AK2283" s="126"/>
      <c r="AL2283" s="126"/>
      <c r="AM2283" s="126"/>
    </row>
    <row r="2284" spans="1:39" s="172" customFormat="1">
      <c r="A2284" s="126"/>
      <c r="I2284" s="214"/>
      <c r="J2284" s="215"/>
      <c r="K2284" s="216"/>
      <c r="P2284" s="191"/>
      <c r="U2284" s="192"/>
      <c r="AF2284" s="126"/>
      <c r="AG2284" s="126"/>
      <c r="AH2284" s="126"/>
      <c r="AI2284" s="126"/>
      <c r="AJ2284" s="126"/>
      <c r="AK2284" s="126"/>
      <c r="AL2284" s="126"/>
      <c r="AM2284" s="126"/>
    </row>
    <row r="2285" spans="1:39" s="172" customFormat="1">
      <c r="A2285" s="126"/>
      <c r="I2285" s="214"/>
      <c r="J2285" s="215"/>
      <c r="K2285" s="216"/>
      <c r="P2285" s="191"/>
      <c r="U2285" s="192"/>
      <c r="AF2285" s="126"/>
      <c r="AG2285" s="126"/>
      <c r="AH2285" s="126"/>
      <c r="AI2285" s="126"/>
      <c r="AJ2285" s="126"/>
      <c r="AK2285" s="126"/>
      <c r="AL2285" s="126"/>
      <c r="AM2285" s="126"/>
    </row>
    <row r="2286" spans="1:39" s="172" customFormat="1">
      <c r="A2286" s="126"/>
      <c r="I2286" s="214"/>
      <c r="J2286" s="215"/>
      <c r="K2286" s="216"/>
      <c r="P2286" s="191"/>
      <c r="U2286" s="192"/>
      <c r="AF2286" s="126"/>
      <c r="AG2286" s="126"/>
      <c r="AH2286" s="126"/>
      <c r="AI2286" s="126"/>
      <c r="AJ2286" s="126"/>
      <c r="AK2286" s="126"/>
      <c r="AL2286" s="126"/>
      <c r="AM2286" s="126"/>
    </row>
  </sheetData>
  <mergeCells count="4">
    <mergeCell ref="C136:E136"/>
    <mergeCell ref="B1:AK1"/>
    <mergeCell ref="B2:AI2"/>
    <mergeCell ref="B3:AK3"/>
  </mergeCells>
  <phoneticPr fontId="0" type="noConversion"/>
  <hyperlinks>
    <hyperlink ref="AE65" r:id="rId1" display="mailto:opatow@gminyrp.pl"/>
    <hyperlink ref="AE54" r:id="rId2" display="mailto:sekretariatug@wp.pl"/>
    <hyperlink ref="AE34" r:id="rId3"/>
    <hyperlink ref="AE80" r:id="rId4"/>
    <hyperlink ref="AE45" r:id="rId5" display="mailto:promocja@mykanow.pl"/>
    <hyperlink ref="AE79" r:id="rId6"/>
    <hyperlink ref="AE32" r:id="rId7" display="mailto:koszecin@koszecin.pl"/>
    <hyperlink ref="AE59" r:id="rId8"/>
    <hyperlink ref="AE64" r:id="rId9"/>
    <hyperlink ref="AE58" r:id="rId10"/>
    <hyperlink ref="AE37" r:id="rId11"/>
    <hyperlink ref="AE41" r:id="rId12"/>
    <hyperlink ref="AE49" r:id="rId13"/>
    <hyperlink ref="AE10" r:id="rId14" display="mailto:drogi@zdp.powiat.bielsko.pl"/>
    <hyperlink ref="AE17" r:id="rId15" display="mailto:w.borucinski@bojszowy.pl"/>
    <hyperlink ref="AE61" r:id="rId16" display="mailto:pzd@klobuck.pl"/>
    <hyperlink ref="AE76" r:id="rId17" display="mailto:uglelow@op.pl"/>
    <hyperlink ref="AE55" r:id="rId18"/>
    <hyperlink ref="AE74" r:id="rId19" display="mailto:zkusmierska@czestochowa.powiat.pl"/>
    <hyperlink ref="AE50" r:id="rId20" display="mailto:ue@krzepice.pl"/>
    <hyperlink ref="AE81" r:id="rId21" display="mailto:pzd@klobuck.pl"/>
    <hyperlink ref="AE40" r:id="rId22" display="mailto:srodkipomocowe@gmail.com"/>
    <hyperlink ref="AE33" r:id="rId23" display="mailto:inwestycje@wozniki.pl"/>
    <hyperlink ref="AE57" r:id="rId24" display="mailto:mchaladus@olsztyn.ug.gov.pl"/>
    <hyperlink ref="AE36" r:id="rId25" display="mailto:um.bkpf@rydultowy.pl"/>
    <hyperlink ref="AE26" r:id="rId26" display="mailto:zastepca@herby.pl"/>
    <hyperlink ref="AE22" r:id="rId27" display="mailto:ug@radziechowy-wieprz.pl"/>
    <hyperlink ref="AE52" r:id="rId28" display="mailto:s.peryga@janow.pl"/>
    <hyperlink ref="AE11" r:id="rId29" display="mailto:s.peryga@janow.pl"/>
    <hyperlink ref="AE78" r:id="rId30" display="mailto:ugswinna@ugswinna.ig.pl"/>
    <hyperlink ref="AE14" r:id="rId31" display="mailto:sekretariat@wilkowice.pl"/>
    <hyperlink ref="AE48" r:id="rId32"/>
    <hyperlink ref="AE68" r:id="rId33"/>
    <hyperlink ref="AE30" r:id="rId34"/>
    <hyperlink ref="AE53" r:id="rId35"/>
    <hyperlink ref="AE82" r:id="rId36"/>
    <hyperlink ref="AE21" r:id="rId37"/>
    <hyperlink ref="AE69" r:id="rId38"/>
    <hyperlink ref="AE9" r:id="rId39"/>
    <hyperlink ref="AE66" r:id="rId40" display="mailto:andrzej_wojcik22@wp.pl"/>
    <hyperlink ref="AE7" r:id="rId41"/>
    <hyperlink ref="AE67" r:id="rId42"/>
    <hyperlink ref="AE23" r:id="rId43" display="mailto:karinastepien@wp.pl"/>
    <hyperlink ref="AE39" r:id="rId44" display="mailto:umig@szczekociny.pl"/>
    <hyperlink ref="AE70" r:id="rId45" display="mailto:zamowienia@mstow.pl"/>
    <hyperlink ref="AE27" r:id="rId46" display="mailto:sekretariat@jasienica.pl"/>
    <hyperlink ref="AE28" r:id="rId47" display="mailto:fe@um.skoczow.pl"/>
    <hyperlink ref="AE15" r:id="rId48" display="mailto:fe@um.skoczow.pl"/>
    <hyperlink ref="AE72" r:id="rId49" display="mailto:srodkipomocowe@gmail.com"/>
    <hyperlink ref="AE18" r:id="rId50" display="mailto:inwestycje@jelesnia.pl"/>
    <hyperlink ref="AE16" r:id="rId51" display="mailto:paliga.miroslaw@gmail.com"/>
    <hyperlink ref="AE19" r:id="rId52" display="mailto:sekretariat@zywiec.pl"/>
    <hyperlink ref="AE24" r:id="rId53" display="mailto:ggugchelmsl@poczta.fm"/>
    <hyperlink ref="AE31" r:id="rId54" display="mailto:ggugchelmsl@poczta.fm"/>
    <hyperlink ref="AE43" r:id="rId55"/>
    <hyperlink ref="AE20" r:id="rId56"/>
    <hyperlink ref="AE56" r:id="rId57"/>
    <hyperlink ref="AE35" r:id="rId58"/>
    <hyperlink ref="AE25" r:id="rId59"/>
    <hyperlink ref="AE8" r:id="rId60"/>
    <hyperlink ref="AE63" r:id="rId61"/>
    <hyperlink ref="AE73" r:id="rId62"/>
    <hyperlink ref="AE71" r:id="rId63"/>
    <hyperlink ref="AE12" r:id="rId64"/>
    <hyperlink ref="AE29" r:id="rId65"/>
    <hyperlink ref="AE47" r:id="rId66"/>
    <hyperlink ref="AE44" r:id="rId67"/>
    <hyperlink ref="AE13" r:id="rId68"/>
    <hyperlink ref="AE38" r:id="rId69"/>
    <hyperlink ref="AE75" r:id="rId70"/>
    <hyperlink ref="AE77" r:id="rId71"/>
  </hyperlinks>
  <pageMargins left="0.86614173228346458" right="0.31496062992125984" top="0.74803149606299213" bottom="0.39370078740157483" header="0.31496062992125984" footer="0.31496062992125984"/>
  <pageSetup paperSize="9" scale="85" orientation="landscape"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03"/>
  <sheetViews>
    <sheetView tabSelected="1" view="pageBreakPreview" topLeftCell="B1" zoomScale="90" zoomScaleNormal="100" zoomScaleSheetLayoutView="90" workbookViewId="0">
      <selection activeCell="AO5" sqref="AO5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41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9.7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customFormat="1" ht="97.5" customHeight="1">
      <c r="A1" s="173"/>
      <c r="B1" s="173"/>
      <c r="C1" s="173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39" ht="13.5" customHeight="1">
      <c r="B2" s="390" t="s">
        <v>1203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</row>
    <row r="3" spans="1:39" ht="45" customHeight="1">
      <c r="B3" s="391" t="s">
        <v>1133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</row>
    <row r="4" spans="1:39" ht="117" customHeight="1">
      <c r="B4" s="392" t="s">
        <v>545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</row>
    <row r="5" spans="1:39" s="151" customFormat="1" ht="39" customHeight="1">
      <c r="B5" s="401" t="s">
        <v>1127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</row>
    <row r="6" spans="1:39" ht="54.95" customHeight="1">
      <c r="B6" s="200" t="s">
        <v>491</v>
      </c>
      <c r="C6" s="200" t="s">
        <v>1116</v>
      </c>
      <c r="D6" s="200" t="s">
        <v>1118</v>
      </c>
      <c r="E6" s="200" t="s">
        <v>1117</v>
      </c>
      <c r="F6" s="200" t="s">
        <v>565</v>
      </c>
      <c r="G6" s="200" t="s">
        <v>566</v>
      </c>
      <c r="H6" s="200" t="s">
        <v>569</v>
      </c>
      <c r="I6" s="200" t="s">
        <v>1113</v>
      </c>
      <c r="J6" s="200" t="s">
        <v>1114</v>
      </c>
      <c r="K6" s="200" t="s">
        <v>1115</v>
      </c>
      <c r="L6" s="200" t="s">
        <v>570</v>
      </c>
      <c r="M6" s="200" t="s">
        <v>567</v>
      </c>
      <c r="N6" s="200" t="s">
        <v>1120</v>
      </c>
      <c r="O6" s="200" t="s">
        <v>1119</v>
      </c>
      <c r="P6" s="200" t="s">
        <v>1121</v>
      </c>
      <c r="Q6" s="200">
        <v>40</v>
      </c>
      <c r="R6" s="200" t="s">
        <v>568</v>
      </c>
      <c r="S6" s="200">
        <v>100</v>
      </c>
      <c r="T6" s="200"/>
      <c r="U6" s="200" t="s">
        <v>1122</v>
      </c>
      <c r="V6" s="200" t="s">
        <v>883</v>
      </c>
      <c r="W6" s="200" t="s">
        <v>884</v>
      </c>
      <c r="X6" s="200" t="s">
        <v>885</v>
      </c>
      <c r="Y6" s="200" t="s">
        <v>886</v>
      </c>
      <c r="Z6" s="200" t="s">
        <v>885</v>
      </c>
      <c r="AA6" s="200" t="s">
        <v>887</v>
      </c>
      <c r="AB6" s="200" t="s">
        <v>888</v>
      </c>
      <c r="AC6" s="200" t="s">
        <v>889</v>
      </c>
      <c r="AD6" s="200" t="s">
        <v>890</v>
      </c>
      <c r="AE6" s="200" t="s">
        <v>891</v>
      </c>
      <c r="AF6" s="200"/>
      <c r="AG6" s="200"/>
      <c r="AH6" s="200" t="s">
        <v>1122</v>
      </c>
      <c r="AI6" s="200" t="s">
        <v>1125</v>
      </c>
      <c r="AJ6" s="200"/>
      <c r="AK6" s="200" t="s">
        <v>1131</v>
      </c>
    </row>
    <row r="7" spans="1:39" ht="45" customHeight="1">
      <c r="A7" s="148">
        <v>1</v>
      </c>
      <c r="B7" s="201">
        <v>1</v>
      </c>
      <c r="C7" s="243" t="s">
        <v>139</v>
      </c>
      <c r="D7" s="243" t="s">
        <v>140</v>
      </c>
      <c r="E7" s="243" t="s">
        <v>141</v>
      </c>
      <c r="F7" s="157">
        <v>38.6</v>
      </c>
      <c r="G7" s="157"/>
      <c r="H7" s="157"/>
      <c r="I7" s="157">
        <v>39.799999999999997</v>
      </c>
      <c r="J7" s="157"/>
      <c r="K7" s="157">
        <v>37.799999999999997</v>
      </c>
      <c r="L7" s="157"/>
      <c r="M7" s="157"/>
      <c r="N7" s="203">
        <v>6200000</v>
      </c>
      <c r="O7" s="220">
        <v>5270000</v>
      </c>
      <c r="P7" s="244">
        <f t="shared" ref="P7:P17" si="0">AVERAGE(F7:M7)</f>
        <v>38.733333333333334</v>
      </c>
      <c r="Q7" s="157"/>
      <c r="R7" s="245" t="e">
        <f>PRODUCT(P7,#REF!)</f>
        <v>#REF!</v>
      </c>
      <c r="S7" s="157"/>
      <c r="T7" s="157"/>
      <c r="U7" s="246" t="e">
        <f t="shared" ref="U7:U18" si="1">#N/A</f>
        <v>#N/A</v>
      </c>
      <c r="V7" s="157" t="s">
        <v>571</v>
      </c>
      <c r="W7" s="157" t="s">
        <v>840</v>
      </c>
      <c r="X7" s="157" t="s">
        <v>666</v>
      </c>
      <c r="Y7" s="157" t="s">
        <v>841</v>
      </c>
      <c r="Z7" s="157" t="s">
        <v>575</v>
      </c>
      <c r="AA7" s="157" t="s">
        <v>842</v>
      </c>
      <c r="AB7" s="157" t="s">
        <v>843</v>
      </c>
      <c r="AC7" s="157" t="s">
        <v>844</v>
      </c>
      <c r="AD7" s="157" t="s">
        <v>845</v>
      </c>
      <c r="AE7" s="157" t="s">
        <v>846</v>
      </c>
      <c r="AF7" s="247"/>
      <c r="AG7" s="247"/>
      <c r="AH7" s="248" t="e">
        <f>R7/#REF!</f>
        <v>#REF!</v>
      </c>
      <c r="AI7" s="249"/>
      <c r="AJ7" s="250" t="s">
        <v>1128</v>
      </c>
      <c r="AK7" s="203">
        <v>85</v>
      </c>
    </row>
    <row r="8" spans="1:39" ht="45" customHeight="1">
      <c r="A8" s="148">
        <v>2</v>
      </c>
      <c r="B8" s="201">
        <v>2</v>
      </c>
      <c r="C8" s="243" t="s">
        <v>1163</v>
      </c>
      <c r="D8" s="243" t="s">
        <v>142</v>
      </c>
      <c r="E8" s="243" t="s">
        <v>143</v>
      </c>
      <c r="F8" s="158">
        <v>37</v>
      </c>
      <c r="G8" s="158">
        <v>37.6</v>
      </c>
      <c r="H8" s="158"/>
      <c r="I8" s="158"/>
      <c r="J8" s="158"/>
      <c r="K8" s="158">
        <v>38.6</v>
      </c>
      <c r="L8" s="158"/>
      <c r="M8" s="158"/>
      <c r="N8" s="203">
        <v>2642782.2599999998</v>
      </c>
      <c r="O8" s="220">
        <v>1749521.84</v>
      </c>
      <c r="P8" s="251">
        <f t="shared" si="0"/>
        <v>37.733333333333327</v>
      </c>
      <c r="Q8" s="158"/>
      <c r="R8" s="252" t="e">
        <f>PRODUCT(P8,#REF!)</f>
        <v>#REF!</v>
      </c>
      <c r="S8" s="158"/>
      <c r="T8" s="158"/>
      <c r="U8" s="251" t="e">
        <f t="shared" si="1"/>
        <v>#N/A</v>
      </c>
      <c r="V8" s="158" t="s">
        <v>571</v>
      </c>
      <c r="W8" s="158" t="s">
        <v>1075</v>
      </c>
      <c r="X8" s="158" t="s">
        <v>666</v>
      </c>
      <c r="Y8" s="158" t="s">
        <v>1076</v>
      </c>
      <c r="Z8" s="158" t="s">
        <v>1077</v>
      </c>
      <c r="AA8" s="158" t="s">
        <v>1078</v>
      </c>
      <c r="AB8" s="158" t="s">
        <v>1079</v>
      </c>
      <c r="AC8" s="158" t="s">
        <v>1080</v>
      </c>
      <c r="AD8" s="158" t="s">
        <v>1080</v>
      </c>
      <c r="AE8" s="158" t="s">
        <v>1081</v>
      </c>
      <c r="AF8" s="247"/>
      <c r="AG8" s="247"/>
      <c r="AH8" s="253" t="e">
        <f>R8/#REF!</f>
        <v>#REF!</v>
      </c>
      <c r="AI8" s="254">
        <f>O7+O8</f>
        <v>7019521.8399999999</v>
      </c>
      <c r="AJ8" s="255" t="s">
        <v>1129</v>
      </c>
      <c r="AK8" s="203">
        <v>66.2</v>
      </c>
    </row>
    <row r="9" spans="1:39" ht="45" customHeight="1">
      <c r="A9" s="148">
        <v>3</v>
      </c>
      <c r="B9" s="201">
        <v>3</v>
      </c>
      <c r="C9" s="243" t="s">
        <v>1180</v>
      </c>
      <c r="D9" s="243" t="s">
        <v>144</v>
      </c>
      <c r="E9" s="243" t="s">
        <v>145</v>
      </c>
      <c r="F9" s="158">
        <v>37.6</v>
      </c>
      <c r="G9" s="158">
        <v>37.6</v>
      </c>
      <c r="H9" s="158"/>
      <c r="I9" s="158"/>
      <c r="J9" s="158"/>
      <c r="K9" s="158"/>
      <c r="L9" s="158"/>
      <c r="M9" s="158">
        <v>36.799999999999997</v>
      </c>
      <c r="N9" s="203">
        <v>699990</v>
      </c>
      <c r="O9" s="220">
        <v>594991.5</v>
      </c>
      <c r="P9" s="251">
        <f t="shared" si="0"/>
        <v>37.333333333333336</v>
      </c>
      <c r="Q9" s="158"/>
      <c r="R9" s="252" t="e">
        <f>PRODUCT(P9,#REF!)</f>
        <v>#REF!</v>
      </c>
      <c r="S9" s="158"/>
      <c r="T9" s="158"/>
      <c r="U9" s="251" t="e">
        <f t="shared" si="1"/>
        <v>#N/A</v>
      </c>
      <c r="V9" s="158" t="s">
        <v>571</v>
      </c>
      <c r="W9" s="158" t="s">
        <v>741</v>
      </c>
      <c r="X9" s="158" t="s">
        <v>636</v>
      </c>
      <c r="Y9" s="158" t="s">
        <v>742</v>
      </c>
      <c r="Z9" s="158" t="s">
        <v>743</v>
      </c>
      <c r="AA9" s="158" t="s">
        <v>744</v>
      </c>
      <c r="AB9" s="158" t="s">
        <v>745</v>
      </c>
      <c r="AC9" s="158" t="s">
        <v>746</v>
      </c>
      <c r="AD9" s="158" t="s">
        <v>747</v>
      </c>
      <c r="AE9" s="158" t="s">
        <v>748</v>
      </c>
      <c r="AF9" s="247"/>
      <c r="AG9" s="247"/>
      <c r="AH9" s="253" t="e">
        <f>R9/#REF!</f>
        <v>#REF!</v>
      </c>
      <c r="AI9" s="254">
        <f t="shared" ref="AI9:AI17" si="2">AI8+O9</f>
        <v>7614513.3399999999</v>
      </c>
      <c r="AJ9" s="256"/>
      <c r="AK9" s="203">
        <v>85</v>
      </c>
    </row>
    <row r="10" spans="1:39" ht="45" customHeight="1">
      <c r="A10" s="148">
        <v>4</v>
      </c>
      <c r="B10" s="201">
        <v>4</v>
      </c>
      <c r="C10" s="243" t="s">
        <v>1170</v>
      </c>
      <c r="D10" s="243" t="s">
        <v>146</v>
      </c>
      <c r="E10" s="243" t="s">
        <v>147</v>
      </c>
      <c r="F10" s="158">
        <v>39.200000000000003</v>
      </c>
      <c r="G10" s="158">
        <v>39.6</v>
      </c>
      <c r="H10" s="158"/>
      <c r="I10" s="158"/>
      <c r="J10" s="158"/>
      <c r="K10" s="158"/>
      <c r="L10" s="158"/>
      <c r="M10" s="158">
        <v>31.6</v>
      </c>
      <c r="N10" s="203">
        <v>3146804.1</v>
      </c>
      <c r="O10" s="220">
        <v>2674783.48</v>
      </c>
      <c r="P10" s="251">
        <f t="shared" si="0"/>
        <v>36.800000000000004</v>
      </c>
      <c r="Q10" s="158"/>
      <c r="R10" s="252" t="e">
        <f>PRODUCT(P10,#REF!)</f>
        <v>#REF!</v>
      </c>
      <c r="S10" s="158"/>
      <c r="T10" s="158"/>
      <c r="U10" s="257" t="e">
        <f t="shared" si="1"/>
        <v>#N/A</v>
      </c>
      <c r="V10" s="158" t="s">
        <v>571</v>
      </c>
      <c r="W10" s="158" t="s">
        <v>595</v>
      </c>
      <c r="X10" s="158" t="s">
        <v>596</v>
      </c>
      <c r="Y10" s="158" t="s">
        <v>597</v>
      </c>
      <c r="Z10" s="158" t="s">
        <v>598</v>
      </c>
      <c r="AA10" s="158" t="s">
        <v>599</v>
      </c>
      <c r="AB10" s="158" t="s">
        <v>600</v>
      </c>
      <c r="AC10" s="158" t="s">
        <v>601</v>
      </c>
      <c r="AD10" s="158" t="s">
        <v>602</v>
      </c>
      <c r="AE10" s="158" t="s">
        <v>603</v>
      </c>
      <c r="AF10" s="247"/>
      <c r="AG10" s="247"/>
      <c r="AH10" s="253" t="e">
        <f>R10/#REF!</f>
        <v>#REF!</v>
      </c>
      <c r="AI10" s="254">
        <f t="shared" si="2"/>
        <v>10289296.82</v>
      </c>
      <c r="AJ10" s="256"/>
      <c r="AK10" s="203">
        <v>85</v>
      </c>
    </row>
    <row r="11" spans="1:39" ht="45" customHeight="1">
      <c r="A11" s="148">
        <v>5</v>
      </c>
      <c r="B11" s="201">
        <v>5</v>
      </c>
      <c r="C11" s="243" t="s">
        <v>148</v>
      </c>
      <c r="D11" s="243" t="s">
        <v>149</v>
      </c>
      <c r="E11" s="243" t="s">
        <v>150</v>
      </c>
      <c r="F11" s="158">
        <v>37.799999999999997</v>
      </c>
      <c r="G11" s="158">
        <v>38.799999999999997</v>
      </c>
      <c r="H11" s="158"/>
      <c r="I11" s="158"/>
      <c r="J11" s="158"/>
      <c r="K11" s="158"/>
      <c r="L11" s="158">
        <v>33.6</v>
      </c>
      <c r="M11" s="158"/>
      <c r="N11" s="203">
        <v>1774640.17</v>
      </c>
      <c r="O11" s="220">
        <v>1481550.14</v>
      </c>
      <c r="P11" s="251">
        <f t="shared" si="0"/>
        <v>36.733333333333327</v>
      </c>
      <c r="Q11" s="158"/>
      <c r="R11" s="252" t="e">
        <f>PRODUCT(P11,#REF!)</f>
        <v>#REF!</v>
      </c>
      <c r="S11" s="158"/>
      <c r="T11" s="158"/>
      <c r="U11" s="257" t="e">
        <f t="shared" si="1"/>
        <v>#N/A</v>
      </c>
      <c r="V11" s="158" t="s">
        <v>571</v>
      </c>
      <c r="W11" s="158" t="s">
        <v>892</v>
      </c>
      <c r="X11" s="158" t="s">
        <v>573</v>
      </c>
      <c r="Y11" s="158" t="s">
        <v>893</v>
      </c>
      <c r="Z11" s="158" t="s">
        <v>894</v>
      </c>
      <c r="AA11" s="158" t="s">
        <v>895</v>
      </c>
      <c r="AB11" s="158" t="s">
        <v>896</v>
      </c>
      <c r="AC11" s="158" t="s">
        <v>897</v>
      </c>
      <c r="AD11" s="158" t="s">
        <v>898</v>
      </c>
      <c r="AE11" s="158" t="s">
        <v>899</v>
      </c>
      <c r="AF11" s="247"/>
      <c r="AG11" s="247"/>
      <c r="AH11" s="253" t="e">
        <f>R11/#REF!</f>
        <v>#REF!</v>
      </c>
      <c r="AI11" s="254">
        <f t="shared" si="2"/>
        <v>11770846.960000001</v>
      </c>
      <c r="AJ11" s="256"/>
      <c r="AK11" s="203">
        <v>85</v>
      </c>
    </row>
    <row r="12" spans="1:39" ht="45" customHeight="1">
      <c r="A12" s="148">
        <v>6</v>
      </c>
      <c r="B12" s="201">
        <v>6</v>
      </c>
      <c r="C12" s="243" t="s">
        <v>563</v>
      </c>
      <c r="D12" s="243" t="s">
        <v>151</v>
      </c>
      <c r="E12" s="243" t="s">
        <v>152</v>
      </c>
      <c r="F12" s="158">
        <v>36.200000000000003</v>
      </c>
      <c r="G12" s="158">
        <v>37</v>
      </c>
      <c r="H12" s="158"/>
      <c r="I12" s="158"/>
      <c r="J12" s="158"/>
      <c r="K12" s="158"/>
      <c r="L12" s="158"/>
      <c r="M12" s="158">
        <v>36.799999999999997</v>
      </c>
      <c r="N12" s="203">
        <v>3116815.33</v>
      </c>
      <c r="O12" s="220">
        <v>2649293.0299999998</v>
      </c>
      <c r="P12" s="251">
        <f t="shared" si="0"/>
        <v>36.666666666666664</v>
      </c>
      <c r="Q12" s="158"/>
      <c r="R12" s="252" t="e">
        <f>PRODUCT(P12,#REF!)</f>
        <v>#REF!</v>
      </c>
      <c r="S12" s="158"/>
      <c r="T12" s="158"/>
      <c r="U12" s="257" t="e">
        <f t="shared" si="1"/>
        <v>#N/A</v>
      </c>
      <c r="V12" s="158" t="s">
        <v>571</v>
      </c>
      <c r="W12" s="158" t="s">
        <v>741</v>
      </c>
      <c r="X12" s="158" t="s">
        <v>636</v>
      </c>
      <c r="Y12" s="158" t="s">
        <v>742</v>
      </c>
      <c r="Z12" s="158" t="s">
        <v>743</v>
      </c>
      <c r="AA12" s="158" t="s">
        <v>744</v>
      </c>
      <c r="AB12" s="158" t="s">
        <v>745</v>
      </c>
      <c r="AC12" s="158" t="s">
        <v>746</v>
      </c>
      <c r="AD12" s="158" t="s">
        <v>747</v>
      </c>
      <c r="AE12" s="158" t="s">
        <v>748</v>
      </c>
      <c r="AF12" s="247"/>
      <c r="AG12" s="247"/>
      <c r="AH12" s="253" t="e">
        <f>R12/#REF!</f>
        <v>#REF!</v>
      </c>
      <c r="AI12" s="254">
        <f t="shared" si="2"/>
        <v>14420139.99</v>
      </c>
      <c r="AJ12" s="256"/>
      <c r="AK12" s="203">
        <v>85</v>
      </c>
    </row>
    <row r="13" spans="1:39" ht="45" customHeight="1">
      <c r="A13" s="148">
        <v>7</v>
      </c>
      <c r="B13" s="204">
        <v>7</v>
      </c>
      <c r="C13" s="258" t="s">
        <v>153</v>
      </c>
      <c r="D13" s="258" t="s">
        <v>154</v>
      </c>
      <c r="E13" s="258" t="s">
        <v>155</v>
      </c>
      <c r="F13" s="159">
        <v>36.6</v>
      </c>
      <c r="G13" s="159">
        <v>38.200000000000003</v>
      </c>
      <c r="H13" s="159"/>
      <c r="I13" s="159">
        <v>34.6</v>
      </c>
      <c r="J13" s="159"/>
      <c r="K13" s="159"/>
      <c r="L13" s="159"/>
      <c r="M13" s="159"/>
      <c r="N13" s="206">
        <v>7159920.0099999998</v>
      </c>
      <c r="O13" s="222">
        <v>6085932</v>
      </c>
      <c r="P13" s="259">
        <f t="shared" si="0"/>
        <v>36.466666666666669</v>
      </c>
      <c r="Q13" s="159"/>
      <c r="R13" s="260" t="e">
        <f>PRODUCT(P13,#REF!)</f>
        <v>#REF!</v>
      </c>
      <c r="S13" s="159"/>
      <c r="T13" s="159"/>
      <c r="U13" s="261" t="e">
        <f t="shared" si="1"/>
        <v>#N/A</v>
      </c>
      <c r="V13" s="159" t="s">
        <v>571</v>
      </c>
      <c r="W13" s="159" t="s">
        <v>1009</v>
      </c>
      <c r="X13" s="159" t="s">
        <v>573</v>
      </c>
      <c r="Y13" s="159" t="s">
        <v>1010</v>
      </c>
      <c r="Z13" s="159" t="s">
        <v>1011</v>
      </c>
      <c r="AA13" s="159" t="s">
        <v>1012</v>
      </c>
      <c r="AB13" s="159" t="s">
        <v>1013</v>
      </c>
      <c r="AC13" s="159" t="s">
        <v>1014</v>
      </c>
      <c r="AD13" s="159" t="s">
        <v>1015</v>
      </c>
      <c r="AE13" s="159" t="s">
        <v>1016</v>
      </c>
      <c r="AF13" s="247"/>
      <c r="AG13" s="247"/>
      <c r="AH13" s="262" t="e">
        <f>R13/#REF!</f>
        <v>#REF!</v>
      </c>
      <c r="AI13" s="263">
        <f t="shared" si="2"/>
        <v>20506071.990000002</v>
      </c>
      <c r="AJ13" s="256"/>
      <c r="AK13" s="206">
        <v>85</v>
      </c>
    </row>
    <row r="14" spans="1:39" ht="45" customHeight="1">
      <c r="A14" s="294">
        <v>8</v>
      </c>
      <c r="B14" s="295">
        <v>8</v>
      </c>
      <c r="C14" s="296" t="s">
        <v>1147</v>
      </c>
      <c r="D14" s="296" t="s">
        <v>156</v>
      </c>
      <c r="E14" s="296" t="s">
        <v>157</v>
      </c>
      <c r="F14" s="297">
        <v>35.6</v>
      </c>
      <c r="G14" s="297"/>
      <c r="H14" s="297"/>
      <c r="I14" s="297">
        <v>36.4</v>
      </c>
      <c r="J14" s="297"/>
      <c r="K14" s="297"/>
      <c r="L14" s="297">
        <v>37</v>
      </c>
      <c r="M14" s="297"/>
      <c r="N14" s="298">
        <v>5943050.6600000001</v>
      </c>
      <c r="O14" s="298">
        <v>3239061.5</v>
      </c>
      <c r="P14" s="299">
        <f t="shared" si="0"/>
        <v>36.333333333333336</v>
      </c>
      <c r="Q14" s="297"/>
      <c r="R14" s="300" t="e">
        <f>PRODUCT(P14,#REF!)</f>
        <v>#REF!</v>
      </c>
      <c r="S14" s="297"/>
      <c r="T14" s="297"/>
      <c r="U14" s="301" t="e">
        <f t="shared" si="1"/>
        <v>#N/A</v>
      </c>
      <c r="V14" s="297" t="s">
        <v>658</v>
      </c>
      <c r="W14" s="297" t="s">
        <v>1091</v>
      </c>
      <c r="X14" s="297" t="s">
        <v>596</v>
      </c>
      <c r="Y14" s="297" t="s">
        <v>1092</v>
      </c>
      <c r="Z14" s="297" t="s">
        <v>1093</v>
      </c>
      <c r="AA14" s="297" t="s">
        <v>1094</v>
      </c>
      <c r="AB14" s="297" t="s">
        <v>1095</v>
      </c>
      <c r="AC14" s="297" t="s">
        <v>1096</v>
      </c>
      <c r="AD14" s="297" t="s">
        <v>1097</v>
      </c>
      <c r="AE14" s="297" t="s">
        <v>1098</v>
      </c>
      <c r="AF14" s="302"/>
      <c r="AG14" s="302"/>
      <c r="AH14" s="303" t="e">
        <f>R14/#REF!</f>
        <v>#REF!</v>
      </c>
      <c r="AI14" s="304">
        <f t="shared" si="2"/>
        <v>23745133.490000002</v>
      </c>
      <c r="AJ14" s="305"/>
      <c r="AK14" s="298">
        <v>65.760000000000005</v>
      </c>
    </row>
    <row r="15" spans="1:39" ht="45" customHeight="1">
      <c r="A15" s="148">
        <v>9</v>
      </c>
      <c r="B15" s="201">
        <v>9</v>
      </c>
      <c r="C15" s="243" t="s">
        <v>1178</v>
      </c>
      <c r="D15" s="243" t="s">
        <v>158</v>
      </c>
      <c r="E15" s="243" t="s">
        <v>159</v>
      </c>
      <c r="F15" s="158">
        <v>35.4</v>
      </c>
      <c r="G15" s="158">
        <v>36.4</v>
      </c>
      <c r="H15" s="158"/>
      <c r="I15" s="158"/>
      <c r="J15" s="158"/>
      <c r="K15" s="158"/>
      <c r="L15" s="158">
        <v>37</v>
      </c>
      <c r="M15" s="158"/>
      <c r="N15" s="203">
        <v>4367545</v>
      </c>
      <c r="O15" s="203">
        <v>3712413.25</v>
      </c>
      <c r="P15" s="251">
        <f t="shared" si="0"/>
        <v>36.266666666666666</v>
      </c>
      <c r="Q15" s="158"/>
      <c r="R15" s="252" t="e">
        <f>PRODUCT(P15,#REF!)</f>
        <v>#REF!</v>
      </c>
      <c r="S15" s="158"/>
      <c r="T15" s="158"/>
      <c r="U15" s="257" t="e">
        <f t="shared" si="1"/>
        <v>#N/A</v>
      </c>
      <c r="V15" s="158" t="s">
        <v>571</v>
      </c>
      <c r="W15" s="158" t="s">
        <v>962</v>
      </c>
      <c r="X15" s="158" t="s">
        <v>573</v>
      </c>
      <c r="Y15" s="158" t="s">
        <v>963</v>
      </c>
      <c r="Z15" s="158" t="s">
        <v>575</v>
      </c>
      <c r="AA15" s="158" t="s">
        <v>964</v>
      </c>
      <c r="AB15" s="158" t="s">
        <v>965</v>
      </c>
      <c r="AC15" s="158" t="s">
        <v>966</v>
      </c>
      <c r="AD15" s="158" t="s">
        <v>967</v>
      </c>
      <c r="AE15" s="158" t="s">
        <v>968</v>
      </c>
      <c r="AF15" s="264"/>
      <c r="AG15" s="264"/>
      <c r="AH15" s="253" t="e">
        <f>R15/#REF!</f>
        <v>#REF!</v>
      </c>
      <c r="AI15" s="254">
        <f t="shared" si="2"/>
        <v>27457546.740000002</v>
      </c>
      <c r="AJ15" s="265"/>
      <c r="AK15" s="203">
        <v>85</v>
      </c>
      <c r="AM15" s="223"/>
    </row>
    <row r="16" spans="1:39" s="320" customFormat="1" ht="45" customHeight="1">
      <c r="A16" s="321">
        <v>10</v>
      </c>
      <c r="B16" s="295">
        <v>10</v>
      </c>
      <c r="C16" s="296" t="s">
        <v>1151</v>
      </c>
      <c r="D16" s="296" t="s">
        <v>160</v>
      </c>
      <c r="E16" s="296" t="s">
        <v>161</v>
      </c>
      <c r="F16" s="297">
        <v>35.200000000000003</v>
      </c>
      <c r="G16" s="297">
        <v>37.6</v>
      </c>
      <c r="H16" s="297"/>
      <c r="I16" s="297"/>
      <c r="J16" s="297"/>
      <c r="K16" s="297"/>
      <c r="L16" s="297"/>
      <c r="M16" s="297">
        <v>34.6</v>
      </c>
      <c r="N16" s="298">
        <v>3992201.31</v>
      </c>
      <c r="O16" s="298">
        <v>3392852.61</v>
      </c>
      <c r="P16" s="299">
        <f t="shared" si="0"/>
        <v>35.800000000000004</v>
      </c>
      <c r="Q16" s="297"/>
      <c r="R16" s="300" t="e">
        <f>PRODUCT(P16,#REF!)</f>
        <v>#REF!</v>
      </c>
      <c r="S16" s="297"/>
      <c r="T16" s="297"/>
      <c r="U16" s="301" t="e">
        <f t="shared" si="1"/>
        <v>#N/A</v>
      </c>
      <c r="V16" s="297" t="s">
        <v>571</v>
      </c>
      <c r="W16" s="297" t="s">
        <v>635</v>
      </c>
      <c r="X16" s="297" t="s">
        <v>636</v>
      </c>
      <c r="Y16" s="297" t="s">
        <v>637</v>
      </c>
      <c r="Z16" s="297" t="s">
        <v>638</v>
      </c>
      <c r="AA16" s="297" t="s">
        <v>639</v>
      </c>
      <c r="AB16" s="297" t="s">
        <v>640</v>
      </c>
      <c r="AC16" s="297" t="s">
        <v>641</v>
      </c>
      <c r="AD16" s="297" t="s">
        <v>642</v>
      </c>
      <c r="AE16" s="297" t="s">
        <v>643</v>
      </c>
      <c r="AF16" s="302"/>
      <c r="AG16" s="302"/>
      <c r="AH16" s="303" t="e">
        <f>R16/#REF!</f>
        <v>#REF!</v>
      </c>
      <c r="AI16" s="304">
        <f t="shared" si="2"/>
        <v>30850399.350000001</v>
      </c>
      <c r="AJ16" s="305"/>
      <c r="AK16" s="319" t="s">
        <v>535</v>
      </c>
      <c r="AM16" s="322"/>
    </row>
    <row r="17" spans="1:37" s="320" customFormat="1" ht="45" customHeight="1">
      <c r="A17" s="321">
        <v>11</v>
      </c>
      <c r="B17" s="295">
        <v>11</v>
      </c>
      <c r="C17" s="296" t="s">
        <v>1159</v>
      </c>
      <c r="D17" s="296" t="s">
        <v>162</v>
      </c>
      <c r="E17" s="296" t="s">
        <v>163</v>
      </c>
      <c r="F17" s="297">
        <v>37</v>
      </c>
      <c r="G17" s="297">
        <v>37.200000000000003</v>
      </c>
      <c r="H17" s="297">
        <v>32.799999999999997</v>
      </c>
      <c r="I17" s="297"/>
      <c r="J17" s="297"/>
      <c r="K17" s="297"/>
      <c r="L17" s="297"/>
      <c r="M17" s="297"/>
      <c r="N17" s="298">
        <v>8515340.8699999992</v>
      </c>
      <c r="O17" s="298">
        <v>6382023.1100000003</v>
      </c>
      <c r="P17" s="299">
        <f t="shared" si="0"/>
        <v>35.666666666666664</v>
      </c>
      <c r="Q17" s="297"/>
      <c r="R17" s="300" t="e">
        <f>PRODUCT(P17,#REF!)</f>
        <v>#REF!</v>
      </c>
      <c r="S17" s="297"/>
      <c r="T17" s="297"/>
      <c r="U17" s="301" t="e">
        <f t="shared" si="1"/>
        <v>#N/A</v>
      </c>
      <c r="V17" s="297" t="s">
        <v>571</v>
      </c>
      <c r="W17" s="297" t="s">
        <v>665</v>
      </c>
      <c r="X17" s="297" t="s">
        <v>666</v>
      </c>
      <c r="Y17" s="297" t="s">
        <v>667</v>
      </c>
      <c r="Z17" s="297" t="s">
        <v>575</v>
      </c>
      <c r="AA17" s="297" t="s">
        <v>668</v>
      </c>
      <c r="AB17" s="297" t="s">
        <v>669</v>
      </c>
      <c r="AC17" s="297">
        <v>48326735104</v>
      </c>
      <c r="AD17" s="297">
        <v>48326736081</v>
      </c>
      <c r="AE17" s="297" t="s">
        <v>670</v>
      </c>
      <c r="AF17" s="302"/>
      <c r="AG17" s="302"/>
      <c r="AH17" s="303" t="e">
        <f>R17/#REF!</f>
        <v>#REF!</v>
      </c>
      <c r="AI17" s="304">
        <f t="shared" si="2"/>
        <v>37232422.460000001</v>
      </c>
      <c r="AJ17" s="305"/>
      <c r="AK17" s="319" t="s">
        <v>553</v>
      </c>
    </row>
    <row r="18" spans="1:37" s="320" customFormat="1" ht="51.75" customHeight="1">
      <c r="A18" s="318">
        <v>3</v>
      </c>
      <c r="B18" s="364">
        <v>12</v>
      </c>
      <c r="C18" s="365" t="s">
        <v>1161</v>
      </c>
      <c r="D18" s="365" t="s">
        <v>170</v>
      </c>
      <c r="E18" s="365" t="s">
        <v>171</v>
      </c>
      <c r="F18" s="366">
        <v>27.4</v>
      </c>
      <c r="G18" s="366">
        <v>34.6</v>
      </c>
      <c r="H18" s="366"/>
      <c r="I18" s="366"/>
      <c r="J18" s="366"/>
      <c r="K18" s="366"/>
      <c r="L18" s="366"/>
      <c r="M18" s="366">
        <v>39.4</v>
      </c>
      <c r="N18" s="367">
        <v>2126984.4900000002</v>
      </c>
      <c r="O18" s="367">
        <v>1766886.01</v>
      </c>
      <c r="P18" s="368">
        <f>AVERAGE(F18:M18)</f>
        <v>33.800000000000004</v>
      </c>
      <c r="Q18" s="369"/>
      <c r="R18" s="370" t="e">
        <f>PRODUCT(P18,#REF!)</f>
        <v>#REF!</v>
      </c>
      <c r="S18" s="369"/>
      <c r="T18" s="369"/>
      <c r="U18" s="371" t="e">
        <f t="shared" si="1"/>
        <v>#N/A</v>
      </c>
      <c r="V18" s="369" t="s">
        <v>571</v>
      </c>
      <c r="W18" s="369" t="s">
        <v>869</v>
      </c>
      <c r="X18" s="369" t="s">
        <v>666</v>
      </c>
      <c r="Y18" s="369" t="s">
        <v>870</v>
      </c>
      <c r="Z18" s="369" t="s">
        <v>871</v>
      </c>
      <c r="AA18" s="369" t="s">
        <v>872</v>
      </c>
      <c r="AB18" s="369" t="s">
        <v>873</v>
      </c>
      <c r="AC18" s="369" t="s">
        <v>874</v>
      </c>
      <c r="AD18" s="369" t="s">
        <v>875</v>
      </c>
      <c r="AE18" s="369" t="s">
        <v>876</v>
      </c>
      <c r="AF18" s="372"/>
      <c r="AG18" s="372"/>
      <c r="AH18" s="373" t="e">
        <f>R18/#REF!</f>
        <v>#REF!</v>
      </c>
      <c r="AI18" s="374">
        <f>AI17+O18</f>
        <v>38999308.469999999</v>
      </c>
      <c r="AJ18" s="375"/>
      <c r="AK18" s="376" t="s">
        <v>1202</v>
      </c>
    </row>
    <row r="19" spans="1:37" s="320" customFormat="1" ht="79.5" customHeight="1">
      <c r="A19" s="323"/>
      <c r="B19" s="201">
        <v>13</v>
      </c>
      <c r="C19" s="243" t="s">
        <v>389</v>
      </c>
      <c r="D19" s="243" t="s">
        <v>390</v>
      </c>
      <c r="E19" s="243" t="s">
        <v>391</v>
      </c>
      <c r="F19" s="287"/>
      <c r="G19" s="287"/>
      <c r="H19" s="287"/>
      <c r="I19" s="288"/>
      <c r="J19" s="289"/>
      <c r="K19" s="290"/>
      <c r="L19" s="287"/>
      <c r="M19" s="287"/>
      <c r="N19" s="203">
        <v>4062478</v>
      </c>
      <c r="O19" s="203">
        <v>2307611.91</v>
      </c>
      <c r="P19" s="291"/>
      <c r="Q19" s="287"/>
      <c r="R19" s="287"/>
      <c r="S19" s="287"/>
      <c r="T19" s="287"/>
      <c r="U19" s="292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65"/>
      <c r="AG19" s="265"/>
      <c r="AH19" s="265"/>
      <c r="AI19" s="265"/>
      <c r="AJ19" s="265"/>
      <c r="AK19" s="203">
        <v>85</v>
      </c>
    </row>
    <row r="20" spans="1:37" s="320" customFormat="1" ht="79.5" customHeight="1">
      <c r="A20" s="324"/>
      <c r="B20" s="329">
        <v>14</v>
      </c>
      <c r="C20" s="330" t="s">
        <v>344</v>
      </c>
      <c r="D20" s="330" t="s">
        <v>345</v>
      </c>
      <c r="E20" s="330" t="s">
        <v>346</v>
      </c>
      <c r="F20" s="331">
        <v>29.8</v>
      </c>
      <c r="G20" s="331"/>
      <c r="H20" s="331"/>
      <c r="I20" s="331"/>
      <c r="J20" s="331">
        <v>24</v>
      </c>
      <c r="K20" s="331"/>
      <c r="L20" s="331">
        <v>26.6</v>
      </c>
      <c r="M20" s="331"/>
      <c r="N20" s="332">
        <v>1495767.71</v>
      </c>
      <c r="O20" s="332">
        <v>1271402.55</v>
      </c>
      <c r="P20" s="333">
        <f>AVERAGE(F20:M20)</f>
        <v>26.8</v>
      </c>
      <c r="Q20" s="334"/>
      <c r="R20" s="335" t="e">
        <f>PRODUCT(P20,#REF!)</f>
        <v>#REF!</v>
      </c>
      <c r="S20" s="334"/>
      <c r="T20" s="334"/>
      <c r="U20" s="336" t="e">
        <f>#N/A</f>
        <v>#N/A</v>
      </c>
      <c r="V20" s="334" t="s">
        <v>571</v>
      </c>
      <c r="W20" s="334" t="s">
        <v>855</v>
      </c>
      <c r="X20" s="334" t="s">
        <v>856</v>
      </c>
      <c r="Y20" s="334" t="s">
        <v>857</v>
      </c>
      <c r="Z20" s="334" t="s">
        <v>858</v>
      </c>
      <c r="AA20" s="334" t="s">
        <v>859</v>
      </c>
      <c r="AB20" s="334" t="s">
        <v>860</v>
      </c>
      <c r="AC20" s="334">
        <v>322672121</v>
      </c>
      <c r="AD20" s="334">
        <v>322672120</v>
      </c>
      <c r="AE20" s="334" t="s">
        <v>861</v>
      </c>
      <c r="AF20" s="337"/>
      <c r="AG20" s="337"/>
      <c r="AH20" s="338" t="e">
        <f>R20/#REF!</f>
        <v>#REF!</v>
      </c>
      <c r="AI20" s="339" t="e">
        <f>AI98+O20</f>
        <v>#REF!</v>
      </c>
      <c r="AJ20" s="340"/>
      <c r="AK20" s="332">
        <v>85</v>
      </c>
    </row>
    <row r="21" spans="1:37" s="320" customFormat="1" ht="79.5" customHeight="1">
      <c r="A21" s="324"/>
      <c r="B21" s="343">
        <v>15</v>
      </c>
      <c r="C21" s="344" t="s">
        <v>164</v>
      </c>
      <c r="D21" s="344" t="s">
        <v>165</v>
      </c>
      <c r="E21" s="344" t="s">
        <v>166</v>
      </c>
      <c r="F21" s="345"/>
      <c r="G21" s="345"/>
      <c r="H21" s="345"/>
      <c r="I21" s="345"/>
      <c r="J21" s="345"/>
      <c r="K21" s="345"/>
      <c r="L21" s="345"/>
      <c r="M21" s="345"/>
      <c r="N21" s="346">
        <v>8326108.04</v>
      </c>
      <c r="O21" s="346">
        <v>5828275.6200000001</v>
      </c>
      <c r="P21" s="347"/>
      <c r="Q21" s="348"/>
      <c r="R21" s="349"/>
      <c r="S21" s="348"/>
      <c r="T21" s="348"/>
      <c r="U21" s="350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51"/>
      <c r="AG21" s="351"/>
      <c r="AH21" s="352"/>
      <c r="AI21" s="353"/>
      <c r="AJ21" s="354"/>
      <c r="AK21" s="346">
        <v>70</v>
      </c>
    </row>
    <row r="22" spans="1:37" s="320" customFormat="1" ht="79.5" customHeight="1">
      <c r="A22" s="324"/>
      <c r="B22" s="343">
        <v>16</v>
      </c>
      <c r="C22" s="344" t="s">
        <v>167</v>
      </c>
      <c r="D22" s="344" t="s">
        <v>168</v>
      </c>
      <c r="E22" s="344" t="s">
        <v>169</v>
      </c>
      <c r="F22" s="345"/>
      <c r="G22" s="345"/>
      <c r="H22" s="345"/>
      <c r="I22" s="345"/>
      <c r="J22" s="345"/>
      <c r="K22" s="345"/>
      <c r="L22" s="345"/>
      <c r="M22" s="345"/>
      <c r="N22" s="346">
        <v>14602485.029999999</v>
      </c>
      <c r="O22" s="346">
        <v>5625737.3300000001</v>
      </c>
      <c r="P22" s="347"/>
      <c r="Q22" s="348"/>
      <c r="R22" s="349"/>
      <c r="S22" s="348"/>
      <c r="T22" s="348"/>
      <c r="U22" s="350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51"/>
      <c r="AG22" s="351"/>
      <c r="AH22" s="352"/>
      <c r="AI22" s="353"/>
      <c r="AJ22" s="354"/>
      <c r="AK22" s="346">
        <v>41.2</v>
      </c>
    </row>
    <row r="23" spans="1:37" s="320" customFormat="1" ht="79.5" customHeight="1">
      <c r="A23" s="324"/>
      <c r="B23" s="343">
        <v>17</v>
      </c>
      <c r="C23" s="344" t="s">
        <v>1154</v>
      </c>
      <c r="D23" s="344" t="s">
        <v>172</v>
      </c>
      <c r="E23" s="344" t="s">
        <v>173</v>
      </c>
      <c r="F23" s="345"/>
      <c r="G23" s="345"/>
      <c r="H23" s="345"/>
      <c r="I23" s="345"/>
      <c r="J23" s="345"/>
      <c r="K23" s="345"/>
      <c r="L23" s="345"/>
      <c r="M23" s="345"/>
      <c r="N23" s="346">
        <v>9930342.3900000006</v>
      </c>
      <c r="O23" s="346">
        <v>5759598.5800000001</v>
      </c>
      <c r="P23" s="347"/>
      <c r="Q23" s="348"/>
      <c r="R23" s="349"/>
      <c r="S23" s="348"/>
      <c r="T23" s="348"/>
      <c r="U23" s="350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51"/>
      <c r="AG23" s="351"/>
      <c r="AH23" s="352"/>
      <c r="AI23" s="353"/>
      <c r="AJ23" s="354"/>
      <c r="AK23" s="346">
        <v>58</v>
      </c>
    </row>
    <row r="24" spans="1:37" s="320" customFormat="1" ht="79.5" customHeight="1">
      <c r="A24" s="324"/>
      <c r="B24" s="377">
        <v>18</v>
      </c>
      <c r="C24" s="378" t="s">
        <v>177</v>
      </c>
      <c r="D24" s="378" t="s">
        <v>178</v>
      </c>
      <c r="E24" s="378" t="s">
        <v>179</v>
      </c>
      <c r="F24" s="379">
        <v>34.799999999999997</v>
      </c>
      <c r="G24" s="379">
        <v>32.6</v>
      </c>
      <c r="H24" s="379"/>
      <c r="I24" s="379"/>
      <c r="J24" s="379"/>
      <c r="K24" s="379">
        <v>32.4</v>
      </c>
      <c r="L24" s="379"/>
      <c r="M24" s="379"/>
      <c r="N24" s="380">
        <v>1935551.64</v>
      </c>
      <c r="O24" s="380">
        <v>1451663.73</v>
      </c>
      <c r="P24" s="381">
        <f>AVERAGE(F24:M24)</f>
        <v>33.266666666666673</v>
      </c>
      <c r="Q24" s="382"/>
      <c r="R24" s="383" t="e">
        <f>PRODUCT(P24,#REF!)</f>
        <v>#REF!</v>
      </c>
      <c r="S24" s="382"/>
      <c r="T24" s="382"/>
      <c r="U24" s="384" t="e">
        <f>#N/A</f>
        <v>#N/A</v>
      </c>
      <c r="V24" s="382" t="s">
        <v>571</v>
      </c>
      <c r="W24" s="382" t="s">
        <v>822</v>
      </c>
      <c r="X24" s="382" t="s">
        <v>573</v>
      </c>
      <c r="Y24" s="382" t="s">
        <v>823</v>
      </c>
      <c r="Z24" s="382" t="s">
        <v>824</v>
      </c>
      <c r="AA24" s="382" t="s">
        <v>825</v>
      </c>
      <c r="AB24" s="382" t="s">
        <v>826</v>
      </c>
      <c r="AC24" s="382">
        <v>343278048</v>
      </c>
      <c r="AD24" s="382">
        <v>343278081</v>
      </c>
      <c r="AE24" s="382" t="s">
        <v>827</v>
      </c>
      <c r="AF24" s="385"/>
      <c r="AG24" s="385"/>
      <c r="AH24" s="386" t="e">
        <f>R24/#REF!</f>
        <v>#REF!</v>
      </c>
      <c r="AI24" s="387" t="e">
        <f>AI35+O24</f>
        <v>#REF!</v>
      </c>
      <c r="AJ24" s="388"/>
      <c r="AK24" s="380">
        <v>75</v>
      </c>
    </row>
    <row r="25" spans="1:37" s="320" customFormat="1" ht="79.5" customHeight="1">
      <c r="A25" s="324"/>
      <c r="B25" s="377">
        <v>19</v>
      </c>
      <c r="C25" s="378" t="s">
        <v>180</v>
      </c>
      <c r="D25" s="378" t="s">
        <v>181</v>
      </c>
      <c r="E25" s="378" t="s">
        <v>182</v>
      </c>
      <c r="F25" s="379">
        <v>34.200000000000003</v>
      </c>
      <c r="G25" s="379"/>
      <c r="H25" s="379"/>
      <c r="I25" s="379"/>
      <c r="J25" s="379"/>
      <c r="K25" s="379">
        <v>27.6</v>
      </c>
      <c r="L25" s="379"/>
      <c r="M25" s="379">
        <v>38</v>
      </c>
      <c r="N25" s="380">
        <v>1091670.95</v>
      </c>
      <c r="O25" s="380">
        <v>764169.66</v>
      </c>
      <c r="P25" s="381">
        <f>AVERAGE(F25:M25)</f>
        <v>33.266666666666673</v>
      </c>
      <c r="Q25" s="382"/>
      <c r="R25" s="383" t="e">
        <f>PRODUCT(P25,#REF!)</f>
        <v>#REF!</v>
      </c>
      <c r="S25" s="382"/>
      <c r="T25" s="382"/>
      <c r="U25" s="384"/>
      <c r="V25" s="382" t="s">
        <v>571</v>
      </c>
      <c r="W25" s="382" t="s">
        <v>1067</v>
      </c>
      <c r="X25" s="382" t="s">
        <v>573</v>
      </c>
      <c r="Y25" s="382" t="s">
        <v>1068</v>
      </c>
      <c r="Z25" s="382" t="s">
        <v>1069</v>
      </c>
      <c r="AA25" s="382" t="s">
        <v>1070</v>
      </c>
      <c r="AB25" s="382" t="s">
        <v>1071</v>
      </c>
      <c r="AC25" s="382" t="s">
        <v>1072</v>
      </c>
      <c r="AD25" s="382" t="s">
        <v>1073</v>
      </c>
      <c r="AE25" s="382" t="s">
        <v>1074</v>
      </c>
      <c r="AF25" s="385"/>
      <c r="AG25" s="385"/>
      <c r="AH25" s="386" t="e">
        <f>R25/#REF!</f>
        <v>#REF!</v>
      </c>
      <c r="AI25" s="387" t="e">
        <f>AI24+O25</f>
        <v>#REF!</v>
      </c>
      <c r="AJ25" s="388"/>
      <c r="AK25" s="380">
        <v>75</v>
      </c>
    </row>
    <row r="26" spans="1:37" s="320" customFormat="1" ht="79.5" customHeight="1">
      <c r="A26" s="324"/>
      <c r="B26" s="377">
        <v>20</v>
      </c>
      <c r="C26" s="378" t="s">
        <v>186</v>
      </c>
      <c r="D26" s="378" t="s">
        <v>187</v>
      </c>
      <c r="E26" s="378" t="s">
        <v>188</v>
      </c>
      <c r="F26" s="379">
        <v>32</v>
      </c>
      <c r="G26" s="379">
        <v>31</v>
      </c>
      <c r="H26" s="379"/>
      <c r="I26" s="379"/>
      <c r="J26" s="379"/>
      <c r="K26" s="379"/>
      <c r="L26" s="379"/>
      <c r="M26" s="379">
        <v>35.799999999999997</v>
      </c>
      <c r="N26" s="380">
        <v>7264994.71</v>
      </c>
      <c r="O26" s="380">
        <v>6175245.5</v>
      </c>
      <c r="P26" s="381">
        <f>AVERAGE(F26:M26)</f>
        <v>32.93333333333333</v>
      </c>
      <c r="Q26" s="382"/>
      <c r="R26" s="383" t="e">
        <f>PRODUCT(P26,#REF!)</f>
        <v>#REF!</v>
      </c>
      <c r="S26" s="382"/>
      <c r="T26" s="382"/>
      <c r="U26" s="384" t="e">
        <f t="shared" ref="U26:U40" si="3">#N/A</f>
        <v>#N/A</v>
      </c>
      <c r="V26" s="382" t="s">
        <v>571</v>
      </c>
      <c r="W26" s="382" t="s">
        <v>834</v>
      </c>
      <c r="X26" s="382" t="s">
        <v>573</v>
      </c>
      <c r="Y26" s="382" t="s">
        <v>835</v>
      </c>
      <c r="Z26" s="382" t="s">
        <v>575</v>
      </c>
      <c r="AA26" s="382" t="s">
        <v>836</v>
      </c>
      <c r="AB26" s="382" t="s">
        <v>837</v>
      </c>
      <c r="AC26" s="382" t="s">
        <v>838</v>
      </c>
      <c r="AD26" s="382" t="s">
        <v>838</v>
      </c>
      <c r="AE26" s="382" t="s">
        <v>839</v>
      </c>
      <c r="AF26" s="385"/>
      <c r="AG26" s="385"/>
      <c r="AH26" s="386" t="e">
        <f>R26/#REF!</f>
        <v>#REF!</v>
      </c>
      <c r="AI26" s="387" t="e">
        <f>AI36+O26</f>
        <v>#REF!</v>
      </c>
      <c r="AJ26" s="388"/>
      <c r="AK26" s="380">
        <v>85</v>
      </c>
    </row>
    <row r="27" spans="1:37" ht="14.25" customHeight="1">
      <c r="A27" s="327" t="s">
        <v>1123</v>
      </c>
      <c r="B27" s="407" t="s">
        <v>542</v>
      </c>
      <c r="C27" s="408"/>
      <c r="D27" s="408"/>
      <c r="E27" s="409"/>
      <c r="F27" s="328"/>
      <c r="G27" s="325"/>
      <c r="H27" s="325"/>
      <c r="I27" s="325"/>
      <c r="J27" s="325"/>
      <c r="K27" s="325"/>
      <c r="L27" s="325"/>
      <c r="M27" s="325"/>
      <c r="N27" s="341">
        <f>SUM(N7:N26)</f>
        <v>98395472.670000002</v>
      </c>
      <c r="O27" s="341">
        <f>SUM(O7:O26)</f>
        <v>68183013.349999979</v>
      </c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326"/>
      <c r="AK27" s="327"/>
    </row>
    <row r="28" spans="1:37" ht="50.25" customHeight="1">
      <c r="A28" s="229"/>
      <c r="B28" s="230"/>
      <c r="C28" s="230"/>
      <c r="D28" s="230"/>
      <c r="E28" s="230"/>
      <c r="F28" s="231"/>
      <c r="G28" s="231"/>
      <c r="H28" s="231"/>
      <c r="I28" s="231"/>
      <c r="J28" s="231"/>
      <c r="K28" s="231"/>
      <c r="L28" s="231"/>
      <c r="M28" s="231"/>
      <c r="N28" s="232"/>
      <c r="O28" s="232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3"/>
      <c r="AK28" s="234"/>
    </row>
    <row r="29" spans="1:37" s="405" customFormat="1" ht="15" hidden="1" customHeight="1">
      <c r="A29" s="404"/>
    </row>
    <row r="30" spans="1:37" s="406" customFormat="1" ht="15" hidden="1" customHeight="1">
      <c r="A30" s="404"/>
    </row>
    <row r="31" spans="1:37" s="406" customFormat="1" ht="15" hidden="1" customHeight="1">
      <c r="A31" s="404"/>
    </row>
    <row r="32" spans="1:37" s="362" customFormat="1" ht="15" customHeight="1">
      <c r="A32" s="361"/>
    </row>
    <row r="33" spans="1:37" ht="14.25" customHeight="1">
      <c r="A33" s="229"/>
      <c r="B33" s="399" t="s">
        <v>1126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</row>
    <row r="34" spans="1:37" ht="54.95" customHeight="1">
      <c r="B34" s="200" t="s">
        <v>491</v>
      </c>
      <c r="C34" s="200" t="s">
        <v>1116</v>
      </c>
      <c r="D34" s="200" t="s">
        <v>1118</v>
      </c>
      <c r="E34" s="200" t="s">
        <v>1117</v>
      </c>
      <c r="F34" s="200" t="s">
        <v>565</v>
      </c>
      <c r="G34" s="200" t="s">
        <v>566</v>
      </c>
      <c r="H34" s="200" t="s">
        <v>569</v>
      </c>
      <c r="I34" s="200" t="s">
        <v>1113</v>
      </c>
      <c r="J34" s="200" t="s">
        <v>1114</v>
      </c>
      <c r="K34" s="200" t="s">
        <v>1115</v>
      </c>
      <c r="L34" s="200" t="s">
        <v>570</v>
      </c>
      <c r="M34" s="200" t="s">
        <v>567</v>
      </c>
      <c r="N34" s="200" t="s">
        <v>1120</v>
      </c>
      <c r="O34" s="200" t="s">
        <v>1119</v>
      </c>
      <c r="P34" s="200" t="s">
        <v>1121</v>
      </c>
      <c r="Q34" s="200">
        <v>40</v>
      </c>
      <c r="R34" s="200" t="s">
        <v>568</v>
      </c>
      <c r="S34" s="200">
        <v>100</v>
      </c>
      <c r="T34" s="200"/>
      <c r="U34" s="200" t="s">
        <v>1122</v>
      </c>
      <c r="V34" s="200" t="s">
        <v>883</v>
      </c>
      <c r="W34" s="200" t="s">
        <v>884</v>
      </c>
      <c r="X34" s="200" t="s">
        <v>885</v>
      </c>
      <c r="Y34" s="200" t="s">
        <v>886</v>
      </c>
      <c r="Z34" s="200" t="s">
        <v>885</v>
      </c>
      <c r="AA34" s="200" t="s">
        <v>887</v>
      </c>
      <c r="AB34" s="200" t="s">
        <v>888</v>
      </c>
      <c r="AC34" s="200" t="s">
        <v>889</v>
      </c>
      <c r="AD34" s="200" t="s">
        <v>890</v>
      </c>
      <c r="AE34" s="200" t="s">
        <v>891</v>
      </c>
      <c r="AF34" s="200"/>
      <c r="AG34" s="200"/>
      <c r="AH34" s="200" t="s">
        <v>1122</v>
      </c>
      <c r="AI34" s="200" t="s">
        <v>1125</v>
      </c>
      <c r="AJ34" s="200"/>
      <c r="AK34" s="200" t="s">
        <v>1131</v>
      </c>
    </row>
    <row r="35" spans="1:37" ht="54.95" customHeight="1">
      <c r="B35" s="201">
        <v>1</v>
      </c>
      <c r="C35" s="243" t="s">
        <v>174</v>
      </c>
      <c r="D35" s="243" t="s">
        <v>175</v>
      </c>
      <c r="E35" s="243" t="s">
        <v>176</v>
      </c>
      <c r="F35" s="275">
        <v>33</v>
      </c>
      <c r="G35" s="275">
        <v>32.6</v>
      </c>
      <c r="H35" s="275"/>
      <c r="I35" s="275"/>
      <c r="J35" s="275"/>
      <c r="K35" s="275"/>
      <c r="L35" s="275"/>
      <c r="M35" s="275">
        <v>35</v>
      </c>
      <c r="N35" s="203">
        <v>5728478.5199999996</v>
      </c>
      <c r="O35" s="203">
        <v>3494944.74</v>
      </c>
      <c r="P35" s="276">
        <f t="shared" ref="P35:P92" si="4">AVERAGE(F35:M35)</f>
        <v>33.533333333333331</v>
      </c>
      <c r="Q35" s="162"/>
      <c r="R35" s="277" t="e">
        <f>PRODUCT(P35,#REF!)</f>
        <v>#REF!</v>
      </c>
      <c r="S35" s="162"/>
      <c r="T35" s="162"/>
      <c r="U35" s="161" t="e">
        <f>#N/A</f>
        <v>#N/A</v>
      </c>
      <c r="V35" s="162" t="s">
        <v>571</v>
      </c>
      <c r="W35" s="162" t="s">
        <v>679</v>
      </c>
      <c r="X35" s="162" t="s">
        <v>636</v>
      </c>
      <c r="Y35" s="162" t="s">
        <v>680</v>
      </c>
      <c r="Z35" s="162" t="s">
        <v>681</v>
      </c>
      <c r="AA35" s="162" t="s">
        <v>682</v>
      </c>
      <c r="AB35" s="162" t="s">
        <v>683</v>
      </c>
      <c r="AC35" s="162" t="s">
        <v>684</v>
      </c>
      <c r="AD35" s="162" t="s">
        <v>685</v>
      </c>
      <c r="AE35" s="162" t="s">
        <v>686</v>
      </c>
      <c r="AF35" s="278"/>
      <c r="AG35" s="278"/>
      <c r="AH35" s="279" t="e">
        <f>R35/#REF!</f>
        <v>#REF!</v>
      </c>
      <c r="AI35" s="280" t="e">
        <f>#REF!+O35</f>
        <v>#REF!</v>
      </c>
      <c r="AJ35" s="265"/>
      <c r="AK35" s="203">
        <v>61.01</v>
      </c>
    </row>
    <row r="36" spans="1:37" ht="54.95" customHeight="1">
      <c r="B36" s="201">
        <v>2</v>
      </c>
      <c r="C36" s="243" t="s">
        <v>183</v>
      </c>
      <c r="D36" s="243" t="s">
        <v>184</v>
      </c>
      <c r="E36" s="243" t="s">
        <v>185</v>
      </c>
      <c r="F36" s="275">
        <v>26.8</v>
      </c>
      <c r="G36" s="275">
        <v>33.200000000000003</v>
      </c>
      <c r="H36" s="275"/>
      <c r="I36" s="275"/>
      <c r="J36" s="275"/>
      <c r="K36" s="275"/>
      <c r="L36" s="275"/>
      <c r="M36" s="275">
        <v>39.4</v>
      </c>
      <c r="N36" s="203">
        <v>2175483.7400000002</v>
      </c>
      <c r="O36" s="203">
        <v>1849161.17</v>
      </c>
      <c r="P36" s="276">
        <f t="shared" si="4"/>
        <v>33.133333333333333</v>
      </c>
      <c r="Q36" s="162"/>
      <c r="R36" s="277" t="e">
        <f>PRODUCT(P36,#REF!)</f>
        <v>#REF!</v>
      </c>
      <c r="S36" s="162"/>
      <c r="T36" s="162"/>
      <c r="U36" s="161" t="e">
        <f t="shared" si="3"/>
        <v>#N/A</v>
      </c>
      <c r="V36" s="162" t="s">
        <v>571</v>
      </c>
      <c r="W36" s="162" t="s">
        <v>869</v>
      </c>
      <c r="X36" s="162" t="s">
        <v>666</v>
      </c>
      <c r="Y36" s="162" t="s">
        <v>870</v>
      </c>
      <c r="Z36" s="162" t="s">
        <v>871</v>
      </c>
      <c r="AA36" s="162" t="s">
        <v>872</v>
      </c>
      <c r="AB36" s="162" t="s">
        <v>873</v>
      </c>
      <c r="AC36" s="162" t="s">
        <v>874</v>
      </c>
      <c r="AD36" s="162" t="s">
        <v>875</v>
      </c>
      <c r="AE36" s="162" t="s">
        <v>876</v>
      </c>
      <c r="AF36" s="278"/>
      <c r="AG36" s="278"/>
      <c r="AH36" s="279" t="e">
        <f>R36/#REF!</f>
        <v>#REF!</v>
      </c>
      <c r="AI36" s="280" t="e">
        <f>AI25+O36</f>
        <v>#REF!</v>
      </c>
      <c r="AJ36" s="265"/>
      <c r="AK36" s="203">
        <v>85</v>
      </c>
    </row>
    <row r="37" spans="1:37" ht="54.95" customHeight="1">
      <c r="B37" s="201">
        <v>3</v>
      </c>
      <c r="C37" s="243" t="s">
        <v>1160</v>
      </c>
      <c r="D37" s="243" t="s">
        <v>189</v>
      </c>
      <c r="E37" s="243" t="s">
        <v>190</v>
      </c>
      <c r="F37" s="275">
        <v>31</v>
      </c>
      <c r="G37" s="275">
        <v>34.799999999999997</v>
      </c>
      <c r="H37" s="275">
        <v>32.6</v>
      </c>
      <c r="I37" s="275"/>
      <c r="J37" s="275"/>
      <c r="K37" s="275"/>
      <c r="L37" s="275"/>
      <c r="M37" s="275"/>
      <c r="N37" s="203">
        <v>3823148.47</v>
      </c>
      <c r="O37" s="203">
        <v>3249676.19</v>
      </c>
      <c r="P37" s="276">
        <f t="shared" si="4"/>
        <v>32.800000000000004</v>
      </c>
      <c r="Q37" s="162"/>
      <c r="R37" s="277" t="e">
        <f>PRODUCT(P37,#REF!)</f>
        <v>#REF!</v>
      </c>
      <c r="S37" s="162"/>
      <c r="T37" s="162"/>
      <c r="U37" s="161" t="e">
        <f t="shared" si="3"/>
        <v>#N/A</v>
      </c>
      <c r="V37" s="162" t="s">
        <v>658</v>
      </c>
      <c r="W37" s="162" t="s">
        <v>969</v>
      </c>
      <c r="X37" s="162" t="s">
        <v>596</v>
      </c>
      <c r="Y37" s="162" t="s">
        <v>970</v>
      </c>
      <c r="Z37" s="162" t="s">
        <v>971</v>
      </c>
      <c r="AA37" s="162" t="s">
        <v>972</v>
      </c>
      <c r="AB37" s="162" t="s">
        <v>973</v>
      </c>
      <c r="AC37" s="162" t="s">
        <v>974</v>
      </c>
      <c r="AD37" s="162" t="s">
        <v>975</v>
      </c>
      <c r="AE37" s="162" t="s">
        <v>976</v>
      </c>
      <c r="AF37" s="278"/>
      <c r="AG37" s="278"/>
      <c r="AH37" s="279" t="e">
        <f>R37/#REF!</f>
        <v>#REF!</v>
      </c>
      <c r="AI37" s="280" t="e">
        <f>AI26+O37</f>
        <v>#REF!</v>
      </c>
      <c r="AJ37" s="265"/>
      <c r="AK37" s="203">
        <v>85</v>
      </c>
    </row>
    <row r="38" spans="1:37" ht="54.95" customHeight="1">
      <c r="B38" s="201">
        <v>4</v>
      </c>
      <c r="C38" s="243" t="s">
        <v>564</v>
      </c>
      <c r="D38" s="243" t="s">
        <v>191</v>
      </c>
      <c r="E38" s="243" t="s">
        <v>192</v>
      </c>
      <c r="F38" s="275">
        <v>34</v>
      </c>
      <c r="G38" s="275">
        <v>33.4</v>
      </c>
      <c r="H38" s="275"/>
      <c r="I38" s="275"/>
      <c r="J38" s="275"/>
      <c r="K38" s="275"/>
      <c r="L38" s="275"/>
      <c r="M38" s="275">
        <v>30.8</v>
      </c>
      <c r="N38" s="203">
        <v>3960654.14</v>
      </c>
      <c r="O38" s="203">
        <v>3366556.01</v>
      </c>
      <c r="P38" s="276">
        <f t="shared" si="4"/>
        <v>32.733333333333334</v>
      </c>
      <c r="Q38" s="162"/>
      <c r="R38" s="277" t="e">
        <f>PRODUCT(P38,#REF!)</f>
        <v>#REF!</v>
      </c>
      <c r="S38" s="162"/>
      <c r="T38" s="162"/>
      <c r="U38" s="161" t="e">
        <f t="shared" si="3"/>
        <v>#N/A</v>
      </c>
      <c r="V38" s="162" t="s">
        <v>571</v>
      </c>
      <c r="W38" s="162" t="s">
        <v>994</v>
      </c>
      <c r="X38" s="162" t="s">
        <v>573</v>
      </c>
      <c r="Y38" s="162" t="s">
        <v>995</v>
      </c>
      <c r="Z38" s="162"/>
      <c r="AA38" s="162" t="s">
        <v>996</v>
      </c>
      <c r="AB38" s="162" t="s">
        <v>997</v>
      </c>
      <c r="AC38" s="162" t="s">
        <v>998</v>
      </c>
      <c r="AD38" s="162" t="s">
        <v>999</v>
      </c>
      <c r="AE38" s="162" t="s">
        <v>1000</v>
      </c>
      <c r="AF38" s="278"/>
      <c r="AG38" s="278"/>
      <c r="AH38" s="279" t="e">
        <f>R38/#REF!</f>
        <v>#REF!</v>
      </c>
      <c r="AI38" s="280" t="e">
        <f t="shared" ref="AI38:AI93" si="5">AI37+O38</f>
        <v>#REF!</v>
      </c>
      <c r="AJ38" s="265"/>
      <c r="AK38" s="203">
        <v>85</v>
      </c>
    </row>
    <row r="39" spans="1:37" ht="54.95" customHeight="1">
      <c r="B39" s="201">
        <v>5</v>
      </c>
      <c r="C39" s="243" t="s">
        <v>193</v>
      </c>
      <c r="D39" s="243" t="s">
        <v>194</v>
      </c>
      <c r="E39" s="243" t="s">
        <v>195</v>
      </c>
      <c r="F39" s="275">
        <v>33.4</v>
      </c>
      <c r="G39" s="275">
        <v>35.200000000000003</v>
      </c>
      <c r="H39" s="275">
        <v>29.6</v>
      </c>
      <c r="I39" s="275"/>
      <c r="J39" s="275"/>
      <c r="K39" s="275"/>
      <c r="L39" s="275"/>
      <c r="M39" s="275"/>
      <c r="N39" s="203">
        <v>1742108.9</v>
      </c>
      <c r="O39" s="203">
        <v>1469991.48</v>
      </c>
      <c r="P39" s="276">
        <f t="shared" si="4"/>
        <v>32.733333333333327</v>
      </c>
      <c r="Q39" s="162"/>
      <c r="R39" s="277" t="e">
        <f>PRODUCT(P39,#REF!)</f>
        <v>#REF!</v>
      </c>
      <c r="S39" s="162"/>
      <c r="T39" s="162"/>
      <c r="U39" s="161" t="e">
        <f t="shared" si="3"/>
        <v>#N/A</v>
      </c>
      <c r="V39" s="162" t="s">
        <v>571</v>
      </c>
      <c r="W39" s="162" t="s">
        <v>687</v>
      </c>
      <c r="X39" s="162" t="s">
        <v>573</v>
      </c>
      <c r="Y39" s="162" t="s">
        <v>688</v>
      </c>
      <c r="Z39" s="162" t="s">
        <v>689</v>
      </c>
      <c r="AA39" s="162" t="s">
        <v>690</v>
      </c>
      <c r="AB39" s="162" t="s">
        <v>691</v>
      </c>
      <c r="AC39" s="162" t="s">
        <v>692</v>
      </c>
      <c r="AD39" s="162" t="s">
        <v>693</v>
      </c>
      <c r="AE39" s="162" t="s">
        <v>694</v>
      </c>
      <c r="AF39" s="278"/>
      <c r="AG39" s="278"/>
      <c r="AH39" s="279" t="e">
        <f>R39/#REF!</f>
        <v>#REF!</v>
      </c>
      <c r="AI39" s="280" t="e">
        <f t="shared" si="5"/>
        <v>#REF!</v>
      </c>
      <c r="AJ39" s="265"/>
      <c r="AK39" s="203">
        <v>84.38</v>
      </c>
    </row>
    <row r="40" spans="1:37" ht="54.95" customHeight="1">
      <c r="B40" s="201">
        <v>6</v>
      </c>
      <c r="C40" s="243" t="s">
        <v>1181</v>
      </c>
      <c r="D40" s="243" t="s">
        <v>196</v>
      </c>
      <c r="E40" s="243" t="s">
        <v>197</v>
      </c>
      <c r="F40" s="275">
        <v>32.799999999999997</v>
      </c>
      <c r="G40" s="275">
        <v>37</v>
      </c>
      <c r="H40" s="275"/>
      <c r="I40" s="275">
        <v>28.4</v>
      </c>
      <c r="J40" s="275"/>
      <c r="K40" s="275"/>
      <c r="L40" s="275"/>
      <c r="M40" s="275"/>
      <c r="N40" s="203">
        <v>7409219.79</v>
      </c>
      <c r="O40" s="203">
        <v>6254304.25</v>
      </c>
      <c r="P40" s="276">
        <f t="shared" si="4"/>
        <v>32.733333333333327</v>
      </c>
      <c r="Q40" s="162"/>
      <c r="R40" s="277" t="e">
        <f>PRODUCT(P40,#REF!)</f>
        <v>#REF!</v>
      </c>
      <c r="S40" s="162"/>
      <c r="T40" s="162"/>
      <c r="U40" s="161" t="e">
        <f t="shared" si="3"/>
        <v>#N/A</v>
      </c>
      <c r="V40" s="162" t="s">
        <v>571</v>
      </c>
      <c r="W40" s="162" t="s">
        <v>984</v>
      </c>
      <c r="X40" s="162" t="s">
        <v>573</v>
      </c>
      <c r="Y40" s="162" t="s">
        <v>985</v>
      </c>
      <c r="Z40" s="162" t="s">
        <v>986</v>
      </c>
      <c r="AA40" s="162" t="s">
        <v>987</v>
      </c>
      <c r="AB40" s="162" t="s">
        <v>988</v>
      </c>
      <c r="AC40" s="162" t="s">
        <v>989</v>
      </c>
      <c r="AD40" s="162" t="s">
        <v>990</v>
      </c>
      <c r="AE40" s="162" t="s">
        <v>991</v>
      </c>
      <c r="AF40" s="278"/>
      <c r="AG40" s="278"/>
      <c r="AH40" s="279" t="e">
        <f>R40/#REF!</f>
        <v>#REF!</v>
      </c>
      <c r="AI40" s="280" t="e">
        <f t="shared" si="5"/>
        <v>#REF!</v>
      </c>
      <c r="AJ40" s="265"/>
      <c r="AK40" s="203">
        <v>85</v>
      </c>
    </row>
    <row r="41" spans="1:37" ht="54.95" customHeight="1">
      <c r="B41" s="201">
        <v>7</v>
      </c>
      <c r="C41" s="243" t="s">
        <v>198</v>
      </c>
      <c r="D41" s="243" t="s">
        <v>199</v>
      </c>
      <c r="E41" s="243" t="s">
        <v>200</v>
      </c>
      <c r="F41" s="275">
        <v>28</v>
      </c>
      <c r="G41" s="275">
        <v>38.200000000000003</v>
      </c>
      <c r="H41" s="275"/>
      <c r="I41" s="275">
        <v>31.4</v>
      </c>
      <c r="J41" s="275"/>
      <c r="K41" s="275"/>
      <c r="L41" s="275"/>
      <c r="M41" s="275"/>
      <c r="N41" s="203">
        <v>3384973.72</v>
      </c>
      <c r="O41" s="203">
        <v>2877227.66</v>
      </c>
      <c r="P41" s="276">
        <f t="shared" si="4"/>
        <v>32.533333333333331</v>
      </c>
      <c r="Q41" s="162"/>
      <c r="R41" s="277" t="e">
        <f>PRODUCT(P41,#REF!)</f>
        <v>#REF!</v>
      </c>
      <c r="S41" s="162"/>
      <c r="T41" s="162"/>
      <c r="U41" s="161"/>
      <c r="V41" s="162" t="s">
        <v>571</v>
      </c>
      <c r="W41" s="162" t="s">
        <v>1001</v>
      </c>
      <c r="X41" s="162" t="s">
        <v>596</v>
      </c>
      <c r="Y41" s="162" t="s">
        <v>1002</v>
      </c>
      <c r="Z41" s="162" t="s">
        <v>1003</v>
      </c>
      <c r="AA41" s="162" t="s">
        <v>1004</v>
      </c>
      <c r="AB41" s="162" t="s">
        <v>1005</v>
      </c>
      <c r="AC41" s="162" t="s">
        <v>1006</v>
      </c>
      <c r="AD41" s="162" t="s">
        <v>1007</v>
      </c>
      <c r="AE41" s="162" t="s">
        <v>1008</v>
      </c>
      <c r="AF41" s="278"/>
      <c r="AG41" s="278"/>
      <c r="AH41" s="279" t="e">
        <f>R41/#REF!</f>
        <v>#REF!</v>
      </c>
      <c r="AI41" s="280" t="e">
        <f t="shared" si="5"/>
        <v>#REF!</v>
      </c>
      <c r="AJ41" s="265"/>
      <c r="AK41" s="203">
        <v>85</v>
      </c>
    </row>
    <row r="42" spans="1:37" ht="54.95" customHeight="1">
      <c r="B42" s="201">
        <v>8</v>
      </c>
      <c r="C42" s="243" t="s">
        <v>1179</v>
      </c>
      <c r="D42" s="243" t="s">
        <v>201</v>
      </c>
      <c r="E42" s="243" t="s">
        <v>202</v>
      </c>
      <c r="F42" s="275">
        <v>34.4</v>
      </c>
      <c r="G42" s="275">
        <v>31.6</v>
      </c>
      <c r="H42" s="275"/>
      <c r="I42" s="275"/>
      <c r="J42" s="275">
        <v>31.4</v>
      </c>
      <c r="K42" s="275"/>
      <c r="L42" s="275"/>
      <c r="M42" s="275"/>
      <c r="N42" s="203">
        <v>1039051.94</v>
      </c>
      <c r="O42" s="203">
        <v>868445</v>
      </c>
      <c r="P42" s="276">
        <f t="shared" si="4"/>
        <v>32.466666666666669</v>
      </c>
      <c r="Q42" s="162"/>
      <c r="R42" s="277" t="e">
        <f>PRODUCT(P42,#REF!)</f>
        <v>#REF!</v>
      </c>
      <c r="S42" s="162"/>
      <c r="T42" s="162"/>
      <c r="U42" s="161" t="e">
        <f t="shared" ref="U42:U65" si="6">#N/A</f>
        <v>#N/A</v>
      </c>
      <c r="V42" s="162" t="s">
        <v>571</v>
      </c>
      <c r="W42" s="162" t="s">
        <v>1017</v>
      </c>
      <c r="X42" s="162" t="s">
        <v>1018</v>
      </c>
      <c r="Y42" s="162" t="s">
        <v>1019</v>
      </c>
      <c r="Z42" s="162" t="s">
        <v>1020</v>
      </c>
      <c r="AA42" s="162" t="s">
        <v>1021</v>
      </c>
      <c r="AB42" s="162" t="s">
        <v>752</v>
      </c>
      <c r="AC42" s="162" t="s">
        <v>1022</v>
      </c>
      <c r="AD42" s="162" t="s">
        <v>1023</v>
      </c>
      <c r="AE42" s="162" t="s">
        <v>1024</v>
      </c>
      <c r="AF42" s="278"/>
      <c r="AG42" s="278"/>
      <c r="AH42" s="279" t="e">
        <f>R42/#REF!</f>
        <v>#REF!</v>
      </c>
      <c r="AI42" s="280" t="e">
        <f t="shared" si="5"/>
        <v>#REF!</v>
      </c>
      <c r="AJ42" s="265"/>
      <c r="AK42" s="203">
        <v>85</v>
      </c>
    </row>
    <row r="43" spans="1:37" ht="54.95" customHeight="1">
      <c r="B43" s="201">
        <v>9</v>
      </c>
      <c r="C43" s="243" t="s">
        <v>203</v>
      </c>
      <c r="D43" s="243" t="s">
        <v>204</v>
      </c>
      <c r="E43" s="243" t="s">
        <v>205</v>
      </c>
      <c r="F43" s="275">
        <v>35.6</v>
      </c>
      <c r="G43" s="275"/>
      <c r="H43" s="275"/>
      <c r="I43" s="275">
        <v>34</v>
      </c>
      <c r="J43" s="275"/>
      <c r="K43" s="275"/>
      <c r="L43" s="275"/>
      <c r="M43" s="275">
        <v>27.6</v>
      </c>
      <c r="N43" s="203">
        <v>3741072</v>
      </c>
      <c r="O43" s="203">
        <v>3179911.2</v>
      </c>
      <c r="P43" s="276">
        <f t="shared" si="4"/>
        <v>32.4</v>
      </c>
      <c r="Q43" s="162"/>
      <c r="R43" s="277" t="e">
        <f>PRODUCT(P43,#REF!)</f>
        <v>#REF!</v>
      </c>
      <c r="S43" s="162"/>
      <c r="T43" s="162"/>
      <c r="U43" s="161" t="e">
        <f t="shared" si="6"/>
        <v>#N/A</v>
      </c>
      <c r="V43" s="162" t="s">
        <v>571</v>
      </c>
      <c r="W43" s="162" t="s">
        <v>907</v>
      </c>
      <c r="X43" s="162" t="s">
        <v>573</v>
      </c>
      <c r="Y43" s="162" t="s">
        <v>908</v>
      </c>
      <c r="Z43" s="162" t="s">
        <v>909</v>
      </c>
      <c r="AA43" s="162" t="s">
        <v>910</v>
      </c>
      <c r="AB43" s="162" t="s">
        <v>911</v>
      </c>
      <c r="AC43" s="162">
        <v>338630505</v>
      </c>
      <c r="AD43" s="162">
        <v>338630501</v>
      </c>
      <c r="AE43" s="162" t="s">
        <v>912</v>
      </c>
      <c r="AF43" s="278"/>
      <c r="AG43" s="278"/>
      <c r="AH43" s="279" t="e">
        <f>R43/#REF!</f>
        <v>#REF!</v>
      </c>
      <c r="AI43" s="280" t="e">
        <f t="shared" si="5"/>
        <v>#REF!</v>
      </c>
      <c r="AJ43" s="265"/>
      <c r="AK43" s="203">
        <v>85</v>
      </c>
    </row>
    <row r="44" spans="1:37" ht="54.95" customHeight="1">
      <c r="B44" s="201">
        <v>10</v>
      </c>
      <c r="C44" s="243" t="s">
        <v>1167</v>
      </c>
      <c r="D44" s="243" t="s">
        <v>206</v>
      </c>
      <c r="E44" s="243" t="s">
        <v>207</v>
      </c>
      <c r="F44" s="275">
        <v>35.799999999999997</v>
      </c>
      <c r="G44" s="275">
        <v>34.6</v>
      </c>
      <c r="H44" s="275"/>
      <c r="I44" s="275"/>
      <c r="J44" s="275">
        <v>26.8</v>
      </c>
      <c r="K44" s="275"/>
      <c r="L44" s="275"/>
      <c r="M44" s="275"/>
      <c r="N44" s="203">
        <v>3914684.38</v>
      </c>
      <c r="O44" s="203">
        <v>3327481.72</v>
      </c>
      <c r="P44" s="276">
        <f t="shared" si="4"/>
        <v>32.4</v>
      </c>
      <c r="Q44" s="162"/>
      <c r="R44" s="277" t="e">
        <f>PRODUCT(P44,#REF!)</f>
        <v>#REF!</v>
      </c>
      <c r="S44" s="162"/>
      <c r="T44" s="162"/>
      <c r="U44" s="161" t="e">
        <f t="shared" si="6"/>
        <v>#N/A</v>
      </c>
      <c r="V44" s="162" t="s">
        <v>571</v>
      </c>
      <c r="W44" s="162" t="s">
        <v>814</v>
      </c>
      <c r="X44" s="162" t="s">
        <v>573</v>
      </c>
      <c r="Y44" s="162" t="s">
        <v>815</v>
      </c>
      <c r="Z44" s="162" t="s">
        <v>816</v>
      </c>
      <c r="AA44" s="162" t="s">
        <v>817</v>
      </c>
      <c r="AB44" s="162" t="s">
        <v>818</v>
      </c>
      <c r="AC44" s="162" t="s">
        <v>819</v>
      </c>
      <c r="AD44" s="162" t="s">
        <v>820</v>
      </c>
      <c r="AE44" s="162" t="s">
        <v>821</v>
      </c>
      <c r="AF44" s="278"/>
      <c r="AG44" s="278"/>
      <c r="AH44" s="279" t="e">
        <f>R44/#REF!</f>
        <v>#REF!</v>
      </c>
      <c r="AI44" s="280" t="e">
        <f t="shared" si="5"/>
        <v>#REF!</v>
      </c>
      <c r="AJ44" s="265"/>
      <c r="AK44" s="203">
        <v>85</v>
      </c>
    </row>
    <row r="45" spans="1:37" ht="54.95" customHeight="1">
      <c r="B45" s="201">
        <v>11</v>
      </c>
      <c r="C45" s="243" t="s">
        <v>208</v>
      </c>
      <c r="D45" s="243" t="s">
        <v>209</v>
      </c>
      <c r="E45" s="243" t="s">
        <v>210</v>
      </c>
      <c r="F45" s="275">
        <v>35.200000000000003</v>
      </c>
      <c r="G45" s="275"/>
      <c r="H45" s="275"/>
      <c r="I45" s="275">
        <v>31.4</v>
      </c>
      <c r="J45" s="275">
        <v>30.2</v>
      </c>
      <c r="K45" s="275"/>
      <c r="L45" s="275"/>
      <c r="M45" s="275"/>
      <c r="N45" s="203">
        <v>1896835.52</v>
      </c>
      <c r="O45" s="203">
        <v>1612310.19</v>
      </c>
      <c r="P45" s="276">
        <f t="shared" si="4"/>
        <v>32.266666666666666</v>
      </c>
      <c r="Q45" s="162"/>
      <c r="R45" s="277" t="e">
        <f>PRODUCT(P45,#REF!)</f>
        <v>#REF!</v>
      </c>
      <c r="S45" s="162"/>
      <c r="T45" s="162"/>
      <c r="U45" s="161" t="e">
        <f t="shared" si="6"/>
        <v>#N/A</v>
      </c>
      <c r="V45" s="162" t="s">
        <v>571</v>
      </c>
      <c r="W45" s="162" t="s">
        <v>933</v>
      </c>
      <c r="X45" s="162" t="s">
        <v>573</v>
      </c>
      <c r="Y45" s="162" t="s">
        <v>934</v>
      </c>
      <c r="Z45" s="162" t="s">
        <v>935</v>
      </c>
      <c r="AA45" s="162" t="s">
        <v>936</v>
      </c>
      <c r="AB45" s="162" t="s">
        <v>937</v>
      </c>
      <c r="AC45" s="162">
        <v>324327144</v>
      </c>
      <c r="AD45" s="162">
        <v>324327141</v>
      </c>
      <c r="AE45" s="162" t="s">
        <v>938</v>
      </c>
      <c r="AF45" s="278"/>
      <c r="AG45" s="278"/>
      <c r="AH45" s="279" t="e">
        <f>R45/#REF!</f>
        <v>#REF!</v>
      </c>
      <c r="AI45" s="280" t="e">
        <f t="shared" si="5"/>
        <v>#REF!</v>
      </c>
      <c r="AJ45" s="265"/>
      <c r="AK45" s="203">
        <v>85</v>
      </c>
    </row>
    <row r="46" spans="1:37" ht="72" customHeight="1">
      <c r="B46" s="201">
        <v>12</v>
      </c>
      <c r="C46" s="243" t="s">
        <v>1180</v>
      </c>
      <c r="D46" s="243" t="s">
        <v>211</v>
      </c>
      <c r="E46" s="243" t="s">
        <v>212</v>
      </c>
      <c r="F46" s="275">
        <v>30.4</v>
      </c>
      <c r="G46" s="275">
        <v>35.6</v>
      </c>
      <c r="H46" s="275"/>
      <c r="I46" s="275">
        <v>30.6</v>
      </c>
      <c r="J46" s="275"/>
      <c r="K46" s="275"/>
      <c r="L46" s="275"/>
      <c r="M46" s="275"/>
      <c r="N46" s="203">
        <v>200000</v>
      </c>
      <c r="O46" s="203">
        <v>170000</v>
      </c>
      <c r="P46" s="276">
        <f t="shared" si="4"/>
        <v>32.199999999999996</v>
      </c>
      <c r="Q46" s="162"/>
      <c r="R46" s="277" t="e">
        <f>PRODUCT(P46,#REF!)</f>
        <v>#REF!</v>
      </c>
      <c r="S46" s="162"/>
      <c r="T46" s="162"/>
      <c r="U46" s="161" t="e">
        <f t="shared" si="6"/>
        <v>#N/A</v>
      </c>
      <c r="V46" s="162" t="s">
        <v>571</v>
      </c>
      <c r="W46" s="162" t="s">
        <v>1009</v>
      </c>
      <c r="X46" s="162" t="s">
        <v>573</v>
      </c>
      <c r="Y46" s="162" t="s">
        <v>1010</v>
      </c>
      <c r="Z46" s="162" t="s">
        <v>1011</v>
      </c>
      <c r="AA46" s="162" t="s">
        <v>1012</v>
      </c>
      <c r="AB46" s="162" t="s">
        <v>1013</v>
      </c>
      <c r="AC46" s="162" t="s">
        <v>1014</v>
      </c>
      <c r="AD46" s="162" t="s">
        <v>1015</v>
      </c>
      <c r="AE46" s="162" t="s">
        <v>1016</v>
      </c>
      <c r="AF46" s="278"/>
      <c r="AG46" s="278"/>
      <c r="AH46" s="279" t="e">
        <f>R46/#REF!</f>
        <v>#REF!</v>
      </c>
      <c r="AI46" s="280" t="e">
        <f t="shared" si="5"/>
        <v>#REF!</v>
      </c>
      <c r="AJ46" s="265"/>
      <c r="AK46" s="203">
        <v>85</v>
      </c>
    </row>
    <row r="47" spans="1:37" ht="72" customHeight="1">
      <c r="B47" s="201">
        <v>13</v>
      </c>
      <c r="C47" s="243" t="s">
        <v>213</v>
      </c>
      <c r="D47" s="243" t="s">
        <v>214</v>
      </c>
      <c r="E47" s="243" t="s">
        <v>215</v>
      </c>
      <c r="F47" s="275">
        <v>35</v>
      </c>
      <c r="G47" s="275">
        <v>31.8</v>
      </c>
      <c r="H47" s="275"/>
      <c r="I47" s="275"/>
      <c r="J47" s="275"/>
      <c r="K47" s="275"/>
      <c r="L47" s="275"/>
      <c r="M47" s="275">
        <v>29.8</v>
      </c>
      <c r="N47" s="203">
        <v>5006995.84</v>
      </c>
      <c r="O47" s="203">
        <v>4255946.46</v>
      </c>
      <c r="P47" s="276">
        <f t="shared" si="4"/>
        <v>32.199999999999996</v>
      </c>
      <c r="Q47" s="162"/>
      <c r="R47" s="277" t="e">
        <f>PRODUCT(P47,#REF!)</f>
        <v>#REF!</v>
      </c>
      <c r="S47" s="162"/>
      <c r="T47" s="162"/>
      <c r="U47" s="161" t="e">
        <f t="shared" si="6"/>
        <v>#N/A</v>
      </c>
      <c r="V47" s="162" t="s">
        <v>571</v>
      </c>
      <c r="W47" s="162" t="s">
        <v>1040</v>
      </c>
      <c r="X47" s="162" t="s">
        <v>848</v>
      </c>
      <c r="Y47" s="162" t="s">
        <v>1041</v>
      </c>
      <c r="Z47" s="162" t="s">
        <v>1042</v>
      </c>
      <c r="AA47" s="162" t="s">
        <v>1043</v>
      </c>
      <c r="AB47" s="162" t="s">
        <v>1044</v>
      </c>
      <c r="AC47" s="162" t="s">
        <v>1045</v>
      </c>
      <c r="AD47" s="162" t="s">
        <v>1045</v>
      </c>
      <c r="AE47" s="162" t="s">
        <v>1046</v>
      </c>
      <c r="AF47" s="278"/>
      <c r="AG47" s="278"/>
      <c r="AH47" s="279" t="e">
        <f>R47/#REF!</f>
        <v>#REF!</v>
      </c>
      <c r="AI47" s="280" t="e">
        <f t="shared" si="5"/>
        <v>#REF!</v>
      </c>
      <c r="AJ47" s="265"/>
      <c r="AK47" s="203">
        <v>85</v>
      </c>
    </row>
    <row r="48" spans="1:37" ht="54.95" customHeight="1">
      <c r="B48" s="201">
        <v>14</v>
      </c>
      <c r="C48" s="243" t="s">
        <v>1153</v>
      </c>
      <c r="D48" s="243" t="s">
        <v>216</v>
      </c>
      <c r="E48" s="243" t="s">
        <v>217</v>
      </c>
      <c r="F48" s="275">
        <v>29.8</v>
      </c>
      <c r="G48" s="275">
        <v>34.200000000000003</v>
      </c>
      <c r="H48" s="275">
        <v>32.4</v>
      </c>
      <c r="I48" s="275"/>
      <c r="J48" s="275"/>
      <c r="K48" s="275"/>
      <c r="L48" s="275"/>
      <c r="M48" s="275"/>
      <c r="N48" s="203">
        <v>2542687.54</v>
      </c>
      <c r="O48" s="203">
        <v>2161284.4</v>
      </c>
      <c r="P48" s="276">
        <f t="shared" si="4"/>
        <v>32.133333333333333</v>
      </c>
      <c r="Q48" s="162"/>
      <c r="R48" s="277" t="e">
        <f>PRODUCT(P48,#REF!)</f>
        <v>#REF!</v>
      </c>
      <c r="S48" s="162"/>
      <c r="T48" s="162"/>
      <c r="U48" s="161" t="e">
        <f t="shared" si="6"/>
        <v>#N/A</v>
      </c>
      <c r="V48" s="162" t="s">
        <v>571</v>
      </c>
      <c r="W48" s="162" t="s">
        <v>806</v>
      </c>
      <c r="X48" s="162" t="s">
        <v>573</v>
      </c>
      <c r="Y48" s="162" t="s">
        <v>807</v>
      </c>
      <c r="Z48" s="162" t="s">
        <v>808</v>
      </c>
      <c r="AA48" s="162" t="s">
        <v>809</v>
      </c>
      <c r="AB48" s="162" t="s">
        <v>810</v>
      </c>
      <c r="AC48" s="162" t="s">
        <v>811</v>
      </c>
      <c r="AD48" s="162" t="s">
        <v>812</v>
      </c>
      <c r="AE48" s="162" t="s">
        <v>813</v>
      </c>
      <c r="AF48" s="278"/>
      <c r="AG48" s="278"/>
      <c r="AH48" s="279" t="e">
        <f>R48/#REF!</f>
        <v>#REF!</v>
      </c>
      <c r="AI48" s="280" t="e">
        <f t="shared" si="5"/>
        <v>#REF!</v>
      </c>
      <c r="AJ48" s="265"/>
      <c r="AK48" s="203">
        <v>85</v>
      </c>
    </row>
    <row r="49" spans="2:37" ht="54.95" customHeight="1">
      <c r="B49" s="201">
        <v>15</v>
      </c>
      <c r="C49" s="243" t="s">
        <v>218</v>
      </c>
      <c r="D49" s="243" t="s">
        <v>219</v>
      </c>
      <c r="E49" s="243" t="s">
        <v>220</v>
      </c>
      <c r="F49" s="275">
        <v>28.4</v>
      </c>
      <c r="G49" s="275">
        <v>37</v>
      </c>
      <c r="H49" s="275"/>
      <c r="I49" s="275"/>
      <c r="J49" s="275"/>
      <c r="K49" s="275"/>
      <c r="L49" s="275">
        <v>30.8</v>
      </c>
      <c r="M49" s="275"/>
      <c r="N49" s="203">
        <v>3749478.51</v>
      </c>
      <c r="O49" s="203">
        <v>3187056.73</v>
      </c>
      <c r="P49" s="276">
        <f t="shared" si="4"/>
        <v>32.06666666666667</v>
      </c>
      <c r="Q49" s="162"/>
      <c r="R49" s="277" t="e">
        <f>PRODUCT(P49,#REF!)</f>
        <v>#REF!</v>
      </c>
      <c r="S49" s="162"/>
      <c r="T49" s="162"/>
      <c r="U49" s="161" t="e">
        <f t="shared" si="6"/>
        <v>#N/A</v>
      </c>
      <c r="V49" s="162" t="s">
        <v>571</v>
      </c>
      <c r="W49" s="162" t="s">
        <v>954</v>
      </c>
      <c r="X49" s="162" t="s">
        <v>808</v>
      </c>
      <c r="Y49" s="162" t="s">
        <v>955</v>
      </c>
      <c r="Z49" s="162" t="s">
        <v>956</v>
      </c>
      <c r="AA49" s="162" t="s">
        <v>957</v>
      </c>
      <c r="AB49" s="162" t="s">
        <v>958</v>
      </c>
      <c r="AC49" s="162" t="s">
        <v>959</v>
      </c>
      <c r="AD49" s="162" t="s">
        <v>960</v>
      </c>
      <c r="AE49" s="162" t="s">
        <v>961</v>
      </c>
      <c r="AF49" s="278"/>
      <c r="AG49" s="278"/>
      <c r="AH49" s="279" t="e">
        <f>R49/#REF!</f>
        <v>#REF!</v>
      </c>
      <c r="AI49" s="280" t="e">
        <f t="shared" si="5"/>
        <v>#REF!</v>
      </c>
      <c r="AJ49" s="265"/>
      <c r="AK49" s="203">
        <v>85</v>
      </c>
    </row>
    <row r="50" spans="2:37" ht="54.95" customHeight="1">
      <c r="B50" s="201">
        <v>16</v>
      </c>
      <c r="C50" s="243" t="s">
        <v>221</v>
      </c>
      <c r="D50" s="243" t="s">
        <v>222</v>
      </c>
      <c r="E50" s="243" t="s">
        <v>223</v>
      </c>
      <c r="F50" s="275">
        <v>30.2</v>
      </c>
      <c r="G50" s="275">
        <v>33</v>
      </c>
      <c r="H50" s="275">
        <v>33</v>
      </c>
      <c r="I50" s="275"/>
      <c r="J50" s="275"/>
      <c r="K50" s="275"/>
      <c r="L50" s="275"/>
      <c r="M50" s="275"/>
      <c r="N50" s="203">
        <v>780000</v>
      </c>
      <c r="O50" s="203">
        <v>663000</v>
      </c>
      <c r="P50" s="276">
        <f t="shared" si="4"/>
        <v>32.06666666666667</v>
      </c>
      <c r="Q50" s="162"/>
      <c r="R50" s="277" t="e">
        <f>PRODUCT(P50,#REF!)</f>
        <v>#REF!</v>
      </c>
      <c r="S50" s="162"/>
      <c r="T50" s="162"/>
      <c r="U50" s="161" t="e">
        <f t="shared" si="6"/>
        <v>#N/A</v>
      </c>
      <c r="V50" s="162" t="s">
        <v>658</v>
      </c>
      <c r="W50" s="162" t="s">
        <v>969</v>
      </c>
      <c r="X50" s="162" t="s">
        <v>596</v>
      </c>
      <c r="Y50" s="162" t="s">
        <v>970</v>
      </c>
      <c r="Z50" s="162" t="s">
        <v>971</v>
      </c>
      <c r="AA50" s="162" t="s">
        <v>972</v>
      </c>
      <c r="AB50" s="162" t="s">
        <v>973</v>
      </c>
      <c r="AC50" s="162" t="s">
        <v>974</v>
      </c>
      <c r="AD50" s="162" t="s">
        <v>975</v>
      </c>
      <c r="AE50" s="162" t="s">
        <v>976</v>
      </c>
      <c r="AF50" s="278"/>
      <c r="AG50" s="278"/>
      <c r="AH50" s="279" t="e">
        <f>R50/#REF!</f>
        <v>#REF!</v>
      </c>
      <c r="AI50" s="280" t="e">
        <f t="shared" si="5"/>
        <v>#REF!</v>
      </c>
      <c r="AJ50" s="265"/>
      <c r="AK50" s="203">
        <v>85</v>
      </c>
    </row>
    <row r="51" spans="2:37" ht="54.95" customHeight="1">
      <c r="B51" s="201">
        <v>17</v>
      </c>
      <c r="C51" s="243" t="s">
        <v>224</v>
      </c>
      <c r="D51" s="243" t="s">
        <v>225</v>
      </c>
      <c r="E51" s="243" t="s">
        <v>226</v>
      </c>
      <c r="F51" s="275"/>
      <c r="G51" s="275"/>
      <c r="H51" s="275">
        <v>30.8</v>
      </c>
      <c r="I51" s="275">
        <v>34.4</v>
      </c>
      <c r="J51" s="275"/>
      <c r="K51" s="275"/>
      <c r="L51" s="275"/>
      <c r="M51" s="275">
        <v>31</v>
      </c>
      <c r="N51" s="203">
        <v>4045017.99</v>
      </c>
      <c r="O51" s="203">
        <v>3438265.29</v>
      </c>
      <c r="P51" s="276">
        <f t="shared" si="4"/>
        <v>32.06666666666667</v>
      </c>
      <c r="Q51" s="162"/>
      <c r="R51" s="277" t="e">
        <f>PRODUCT(P51,#REF!)</f>
        <v>#REF!</v>
      </c>
      <c r="S51" s="162"/>
      <c r="T51" s="162"/>
      <c r="U51" s="161" t="e">
        <f t="shared" si="6"/>
        <v>#N/A</v>
      </c>
      <c r="V51" s="162" t="s">
        <v>571</v>
      </c>
      <c r="W51" s="162" t="s">
        <v>1082</v>
      </c>
      <c r="X51" s="162" t="s">
        <v>573</v>
      </c>
      <c r="Y51" s="162" t="s">
        <v>1083</v>
      </c>
      <c r="Z51" s="162" t="s">
        <v>575</v>
      </c>
      <c r="AA51" s="162" t="s">
        <v>1084</v>
      </c>
      <c r="AB51" s="162" t="s">
        <v>1085</v>
      </c>
      <c r="AC51" s="162">
        <v>324756328</v>
      </c>
      <c r="AD51" s="162">
        <v>324756301</v>
      </c>
      <c r="AE51" s="162" t="s">
        <v>1086</v>
      </c>
      <c r="AF51" s="278"/>
      <c r="AG51" s="278"/>
      <c r="AH51" s="279" t="e">
        <f>R51/#REF!</f>
        <v>#REF!</v>
      </c>
      <c r="AI51" s="280" t="e">
        <f t="shared" si="5"/>
        <v>#REF!</v>
      </c>
      <c r="AJ51" s="265"/>
      <c r="AK51" s="203">
        <v>85</v>
      </c>
    </row>
    <row r="52" spans="2:37" ht="54.95" customHeight="1">
      <c r="B52" s="201">
        <v>18</v>
      </c>
      <c r="C52" s="243" t="s">
        <v>1171</v>
      </c>
      <c r="D52" s="243" t="s">
        <v>227</v>
      </c>
      <c r="E52" s="243" t="s">
        <v>228</v>
      </c>
      <c r="F52" s="275"/>
      <c r="G52" s="275">
        <v>26.6</v>
      </c>
      <c r="H52" s="275"/>
      <c r="I52" s="275">
        <v>30</v>
      </c>
      <c r="J52" s="275"/>
      <c r="K52" s="275"/>
      <c r="L52" s="275"/>
      <c r="M52" s="275">
        <v>39.4</v>
      </c>
      <c r="N52" s="203">
        <v>2218932.6800000002</v>
      </c>
      <c r="O52" s="203">
        <v>1275886.29</v>
      </c>
      <c r="P52" s="276">
        <f t="shared" si="4"/>
        <v>32</v>
      </c>
      <c r="Q52" s="162"/>
      <c r="R52" s="277" t="e">
        <f>PRODUCT(P52,#REF!)</f>
        <v>#REF!</v>
      </c>
      <c r="S52" s="162"/>
      <c r="T52" s="162"/>
      <c r="U52" s="161" t="e">
        <f t="shared" si="6"/>
        <v>#N/A</v>
      </c>
      <c r="V52" s="162" t="s">
        <v>571</v>
      </c>
      <c r="W52" s="162" t="s">
        <v>869</v>
      </c>
      <c r="X52" s="162" t="s">
        <v>666</v>
      </c>
      <c r="Y52" s="162" t="s">
        <v>870</v>
      </c>
      <c r="Z52" s="162" t="s">
        <v>871</v>
      </c>
      <c r="AA52" s="162" t="s">
        <v>872</v>
      </c>
      <c r="AB52" s="162" t="s">
        <v>873</v>
      </c>
      <c r="AC52" s="162" t="s">
        <v>874</v>
      </c>
      <c r="AD52" s="162" t="s">
        <v>875</v>
      </c>
      <c r="AE52" s="162" t="s">
        <v>876</v>
      </c>
      <c r="AF52" s="278"/>
      <c r="AG52" s="278"/>
      <c r="AH52" s="279" t="e">
        <f>R52/#REF!</f>
        <v>#REF!</v>
      </c>
      <c r="AI52" s="280" t="e">
        <f t="shared" si="5"/>
        <v>#REF!</v>
      </c>
      <c r="AJ52" s="265"/>
      <c r="AK52" s="203">
        <v>57.5</v>
      </c>
    </row>
    <row r="53" spans="2:37" ht="82.5" customHeight="1">
      <c r="B53" s="201">
        <v>19</v>
      </c>
      <c r="C53" s="243" t="s">
        <v>1179</v>
      </c>
      <c r="D53" s="243" t="s">
        <v>229</v>
      </c>
      <c r="E53" s="243" t="s">
        <v>230</v>
      </c>
      <c r="F53" s="275">
        <v>33.200000000000003</v>
      </c>
      <c r="G53" s="275">
        <v>31.2</v>
      </c>
      <c r="H53" s="275"/>
      <c r="I53" s="275">
        <v>30.8</v>
      </c>
      <c r="J53" s="275"/>
      <c r="K53" s="275"/>
      <c r="L53" s="275"/>
      <c r="M53" s="275"/>
      <c r="N53" s="203">
        <v>2700000</v>
      </c>
      <c r="O53" s="203">
        <v>2295000</v>
      </c>
      <c r="P53" s="276">
        <f t="shared" si="4"/>
        <v>31.733333333333334</v>
      </c>
      <c r="Q53" s="162"/>
      <c r="R53" s="277" t="e">
        <f>PRODUCT(P53,#REF!)</f>
        <v>#REF!</v>
      </c>
      <c r="S53" s="162"/>
      <c r="T53" s="162"/>
      <c r="U53" s="161" t="e">
        <f t="shared" si="6"/>
        <v>#N/A</v>
      </c>
      <c r="V53" s="162" t="s">
        <v>571</v>
      </c>
      <c r="W53" s="162" t="s">
        <v>1009</v>
      </c>
      <c r="X53" s="162" t="s">
        <v>573</v>
      </c>
      <c r="Y53" s="162" t="s">
        <v>1010</v>
      </c>
      <c r="Z53" s="162" t="s">
        <v>1011</v>
      </c>
      <c r="AA53" s="162" t="s">
        <v>1012</v>
      </c>
      <c r="AB53" s="162" t="s">
        <v>1013</v>
      </c>
      <c r="AC53" s="162" t="s">
        <v>1014</v>
      </c>
      <c r="AD53" s="162" t="s">
        <v>1015</v>
      </c>
      <c r="AE53" s="162" t="s">
        <v>1016</v>
      </c>
      <c r="AF53" s="278"/>
      <c r="AG53" s="278"/>
      <c r="AH53" s="279" t="e">
        <f>R53/#REF!</f>
        <v>#REF!</v>
      </c>
      <c r="AI53" s="280" t="e">
        <f t="shared" si="5"/>
        <v>#REF!</v>
      </c>
      <c r="AJ53" s="265"/>
      <c r="AK53" s="203">
        <v>85</v>
      </c>
    </row>
    <row r="54" spans="2:37" ht="54.95" customHeight="1">
      <c r="B54" s="201">
        <v>20</v>
      </c>
      <c r="C54" s="243" t="s">
        <v>1169</v>
      </c>
      <c r="D54" s="243" t="s">
        <v>231</v>
      </c>
      <c r="E54" s="243" t="s">
        <v>232</v>
      </c>
      <c r="F54" s="275">
        <v>32.799999999999997</v>
      </c>
      <c r="G54" s="275">
        <v>36.6</v>
      </c>
      <c r="H54" s="275"/>
      <c r="I54" s="275"/>
      <c r="J54" s="275"/>
      <c r="K54" s="275"/>
      <c r="L54" s="275">
        <v>25.6</v>
      </c>
      <c r="M54" s="275"/>
      <c r="N54" s="203">
        <v>5748014.3200000003</v>
      </c>
      <c r="O54" s="203">
        <v>4885812.17</v>
      </c>
      <c r="P54" s="276">
        <f t="shared" si="4"/>
        <v>31.666666666666668</v>
      </c>
      <c r="Q54" s="162"/>
      <c r="R54" s="277" t="e">
        <f>PRODUCT(P54,#REF!)</f>
        <v>#REF!</v>
      </c>
      <c r="S54" s="162"/>
      <c r="T54" s="162"/>
      <c r="U54" s="161" t="e">
        <f t="shared" si="6"/>
        <v>#N/A</v>
      </c>
      <c r="V54" s="162" t="s">
        <v>571</v>
      </c>
      <c r="W54" s="162" t="s">
        <v>644</v>
      </c>
      <c r="X54" s="162" t="s">
        <v>573</v>
      </c>
      <c r="Y54" s="162" t="s">
        <v>645</v>
      </c>
      <c r="Z54" s="162" t="s">
        <v>575</v>
      </c>
      <c r="AA54" s="162" t="s">
        <v>646</v>
      </c>
      <c r="AB54" s="162" t="s">
        <v>647</v>
      </c>
      <c r="AC54" s="162" t="s">
        <v>648</v>
      </c>
      <c r="AD54" s="162" t="s">
        <v>649</v>
      </c>
      <c r="AE54" s="162" t="s">
        <v>650</v>
      </c>
      <c r="AF54" s="278"/>
      <c r="AG54" s="278"/>
      <c r="AH54" s="279" t="e">
        <f>R54/#REF!</f>
        <v>#REF!</v>
      </c>
      <c r="AI54" s="280" t="e">
        <f t="shared" si="5"/>
        <v>#REF!</v>
      </c>
      <c r="AJ54" s="265"/>
      <c r="AK54" s="203">
        <v>85</v>
      </c>
    </row>
    <row r="55" spans="2:37" ht="54.95" customHeight="1">
      <c r="B55" s="201">
        <v>21</v>
      </c>
      <c r="C55" s="243" t="s">
        <v>233</v>
      </c>
      <c r="D55" s="243" t="s">
        <v>234</v>
      </c>
      <c r="E55" s="243" t="s">
        <v>235</v>
      </c>
      <c r="F55" s="275">
        <v>32.6</v>
      </c>
      <c r="G55" s="275">
        <v>37</v>
      </c>
      <c r="H55" s="275"/>
      <c r="I55" s="275"/>
      <c r="J55" s="275"/>
      <c r="K55" s="275"/>
      <c r="L55" s="275">
        <v>25.4</v>
      </c>
      <c r="M55" s="275"/>
      <c r="N55" s="203">
        <v>10389253.99</v>
      </c>
      <c r="O55" s="203">
        <v>8830865.8900000006</v>
      </c>
      <c r="P55" s="276">
        <f t="shared" si="4"/>
        <v>31.666666666666668</v>
      </c>
      <c r="Q55" s="162"/>
      <c r="R55" s="277" t="e">
        <f>PRODUCT(P55,#REF!)</f>
        <v>#REF!</v>
      </c>
      <c r="S55" s="162"/>
      <c r="T55" s="162"/>
      <c r="U55" s="161" t="e">
        <f t="shared" si="6"/>
        <v>#N/A</v>
      </c>
      <c r="V55" s="162" t="s">
        <v>571</v>
      </c>
      <c r="W55" s="162" t="s">
        <v>785</v>
      </c>
      <c r="X55" s="162" t="s">
        <v>596</v>
      </c>
      <c r="Y55" s="162" t="s">
        <v>786</v>
      </c>
      <c r="Z55" s="162" t="s">
        <v>575</v>
      </c>
      <c r="AA55" s="162" t="s">
        <v>787</v>
      </c>
      <c r="AB55" s="162" t="s">
        <v>788</v>
      </c>
      <c r="AC55" s="162" t="s">
        <v>789</v>
      </c>
      <c r="AD55" s="162" t="s">
        <v>790</v>
      </c>
      <c r="AE55" s="162" t="s">
        <v>791</v>
      </c>
      <c r="AF55" s="278"/>
      <c r="AG55" s="278"/>
      <c r="AH55" s="279" t="e">
        <f>R55/#REF!</f>
        <v>#REF!</v>
      </c>
      <c r="AI55" s="280" t="e">
        <f t="shared" si="5"/>
        <v>#REF!</v>
      </c>
      <c r="AJ55" s="265"/>
      <c r="AK55" s="203">
        <v>85</v>
      </c>
    </row>
    <row r="56" spans="2:37" ht="54.95" customHeight="1">
      <c r="B56" s="201">
        <v>22</v>
      </c>
      <c r="C56" s="243" t="s">
        <v>236</v>
      </c>
      <c r="D56" s="243" t="s">
        <v>237</v>
      </c>
      <c r="E56" s="243" t="s">
        <v>238</v>
      </c>
      <c r="F56" s="275">
        <v>30.6</v>
      </c>
      <c r="G56" s="275">
        <v>34</v>
      </c>
      <c r="H56" s="275"/>
      <c r="I56" s="275"/>
      <c r="J56" s="275"/>
      <c r="K56" s="275"/>
      <c r="L56" s="275"/>
      <c r="M56" s="275">
        <v>30.2</v>
      </c>
      <c r="N56" s="203">
        <v>8509591.0399999991</v>
      </c>
      <c r="O56" s="203">
        <v>2723069.13</v>
      </c>
      <c r="P56" s="276">
        <f t="shared" si="4"/>
        <v>31.599999999999998</v>
      </c>
      <c r="Q56" s="162"/>
      <c r="R56" s="277" t="e">
        <f>PRODUCT(P56,#REF!)</f>
        <v>#REF!</v>
      </c>
      <c r="S56" s="162"/>
      <c r="T56" s="162"/>
      <c r="U56" s="161" t="e">
        <f t="shared" si="6"/>
        <v>#N/A</v>
      </c>
      <c r="V56" s="162" t="s">
        <v>571</v>
      </c>
      <c r="W56" s="162" t="s">
        <v>588</v>
      </c>
      <c r="X56" s="162" t="s">
        <v>573</v>
      </c>
      <c r="Y56" s="162" t="s">
        <v>589</v>
      </c>
      <c r="Z56" s="162" t="s">
        <v>583</v>
      </c>
      <c r="AA56" s="162" t="s">
        <v>590</v>
      </c>
      <c r="AB56" s="162" t="s">
        <v>591</v>
      </c>
      <c r="AC56" s="162" t="s">
        <v>592</v>
      </c>
      <c r="AD56" s="162" t="s">
        <v>593</v>
      </c>
      <c r="AE56" s="162" t="s">
        <v>594</v>
      </c>
      <c r="AF56" s="278"/>
      <c r="AG56" s="278"/>
      <c r="AH56" s="279" t="e">
        <f>R56/#REF!</f>
        <v>#REF!</v>
      </c>
      <c r="AI56" s="280" t="e">
        <f t="shared" si="5"/>
        <v>#REF!</v>
      </c>
      <c r="AJ56" s="265"/>
      <c r="AK56" s="203">
        <v>32</v>
      </c>
    </row>
    <row r="57" spans="2:37" ht="54.95" customHeight="1">
      <c r="B57" s="201">
        <v>23</v>
      </c>
      <c r="C57" s="243" t="s">
        <v>239</v>
      </c>
      <c r="D57" s="243" t="s">
        <v>240</v>
      </c>
      <c r="E57" s="243" t="s">
        <v>241</v>
      </c>
      <c r="F57" s="275">
        <v>34</v>
      </c>
      <c r="G57" s="275"/>
      <c r="H57" s="275">
        <v>31.4</v>
      </c>
      <c r="I57" s="275">
        <v>28.6</v>
      </c>
      <c r="J57" s="275"/>
      <c r="K57" s="275"/>
      <c r="L57" s="275"/>
      <c r="M57" s="275"/>
      <c r="N57" s="203">
        <v>1159340.45</v>
      </c>
      <c r="O57" s="203">
        <v>985439.38</v>
      </c>
      <c r="P57" s="276">
        <f t="shared" si="4"/>
        <v>31.333333333333332</v>
      </c>
      <c r="Q57" s="162"/>
      <c r="R57" s="277" t="e">
        <f>PRODUCT(P57,#REF!)</f>
        <v>#REF!</v>
      </c>
      <c r="S57" s="162"/>
      <c r="T57" s="162"/>
      <c r="U57" s="161" t="e">
        <f t="shared" si="6"/>
        <v>#N/A</v>
      </c>
      <c r="V57" s="162" t="s">
        <v>571</v>
      </c>
      <c r="W57" s="162" t="s">
        <v>1032</v>
      </c>
      <c r="X57" s="162" t="s">
        <v>636</v>
      </c>
      <c r="Y57" s="162" t="s">
        <v>1033</v>
      </c>
      <c r="Z57" s="162" t="s">
        <v>1034</v>
      </c>
      <c r="AA57" s="162" t="s">
        <v>1035</v>
      </c>
      <c r="AB57" s="162" t="s">
        <v>1036</v>
      </c>
      <c r="AC57" s="162" t="s">
        <v>1037</v>
      </c>
      <c r="AD57" s="162" t="s">
        <v>1038</v>
      </c>
      <c r="AE57" s="162" t="s">
        <v>1039</v>
      </c>
      <c r="AF57" s="278"/>
      <c r="AG57" s="278"/>
      <c r="AH57" s="279" t="e">
        <f>R57/#REF!</f>
        <v>#REF!</v>
      </c>
      <c r="AI57" s="280" t="e">
        <f t="shared" si="5"/>
        <v>#REF!</v>
      </c>
      <c r="AJ57" s="265"/>
      <c r="AK57" s="203">
        <v>85</v>
      </c>
    </row>
    <row r="58" spans="2:37" ht="54.95" customHeight="1">
      <c r="B58" s="201">
        <v>24</v>
      </c>
      <c r="C58" s="243" t="s">
        <v>1176</v>
      </c>
      <c r="D58" s="243" t="s">
        <v>242</v>
      </c>
      <c r="E58" s="243" t="s">
        <v>243</v>
      </c>
      <c r="F58" s="275">
        <v>33.799999999999997</v>
      </c>
      <c r="G58" s="275">
        <v>34.6</v>
      </c>
      <c r="H58" s="275"/>
      <c r="I58" s="275"/>
      <c r="J58" s="275">
        <v>25.2</v>
      </c>
      <c r="K58" s="275"/>
      <c r="L58" s="275"/>
      <c r="M58" s="275"/>
      <c r="N58" s="203">
        <v>1420334.9</v>
      </c>
      <c r="O58" s="203">
        <v>1207284.6599999999</v>
      </c>
      <c r="P58" s="276">
        <f t="shared" si="4"/>
        <v>31.200000000000003</v>
      </c>
      <c r="Q58" s="162"/>
      <c r="R58" s="277" t="e">
        <f>PRODUCT(P58,#REF!)</f>
        <v>#REF!</v>
      </c>
      <c r="S58" s="162"/>
      <c r="T58" s="162"/>
      <c r="U58" s="161" t="e">
        <f t="shared" si="6"/>
        <v>#N/A</v>
      </c>
      <c r="V58" s="162" t="s">
        <v>658</v>
      </c>
      <c r="W58" s="162" t="s">
        <v>800</v>
      </c>
      <c r="X58" s="162" t="s">
        <v>596</v>
      </c>
      <c r="Y58" s="162" t="s">
        <v>801</v>
      </c>
      <c r="Z58" s="162" t="s">
        <v>802</v>
      </c>
      <c r="AA58" s="162" t="s">
        <v>803</v>
      </c>
      <c r="AB58" s="162" t="s">
        <v>804</v>
      </c>
      <c r="AC58" s="162">
        <v>324537430</v>
      </c>
      <c r="AD58" s="162">
        <v>324537410</v>
      </c>
      <c r="AE58" s="162" t="s">
        <v>805</v>
      </c>
      <c r="AF58" s="278"/>
      <c r="AG58" s="278"/>
      <c r="AH58" s="279" t="e">
        <f>R58/#REF!</f>
        <v>#REF!</v>
      </c>
      <c r="AI58" s="280" t="e">
        <f t="shared" si="5"/>
        <v>#REF!</v>
      </c>
      <c r="AJ58" s="265"/>
      <c r="AK58" s="203">
        <v>85</v>
      </c>
    </row>
    <row r="59" spans="2:37" ht="54.95" customHeight="1">
      <c r="B59" s="201">
        <v>25</v>
      </c>
      <c r="C59" s="243" t="s">
        <v>560</v>
      </c>
      <c r="D59" s="243" t="s">
        <v>244</v>
      </c>
      <c r="E59" s="243" t="s">
        <v>245</v>
      </c>
      <c r="F59" s="275">
        <v>33</v>
      </c>
      <c r="G59" s="275"/>
      <c r="H59" s="275">
        <v>28</v>
      </c>
      <c r="I59" s="275"/>
      <c r="J59" s="275"/>
      <c r="K59" s="275"/>
      <c r="L59" s="275">
        <v>32.6</v>
      </c>
      <c r="M59" s="275"/>
      <c r="N59" s="203">
        <v>1125101.56</v>
      </c>
      <c r="O59" s="203">
        <v>956336.32</v>
      </c>
      <c r="P59" s="276">
        <f t="shared" si="4"/>
        <v>31.2</v>
      </c>
      <c r="Q59" s="162"/>
      <c r="R59" s="277" t="e">
        <f>PRODUCT(P59,#REF!)</f>
        <v>#REF!</v>
      </c>
      <c r="S59" s="162"/>
      <c r="T59" s="162"/>
      <c r="U59" s="161" t="e">
        <f t="shared" si="6"/>
        <v>#N/A</v>
      </c>
      <c r="V59" s="162" t="s">
        <v>571</v>
      </c>
      <c r="W59" s="162" t="s">
        <v>659</v>
      </c>
      <c r="X59" s="162" t="s">
        <v>636</v>
      </c>
      <c r="Y59" s="162" t="s">
        <v>660</v>
      </c>
      <c r="Z59" s="162" t="s">
        <v>624</v>
      </c>
      <c r="AA59" s="162" t="s">
        <v>661</v>
      </c>
      <c r="AB59" s="162" t="s">
        <v>662</v>
      </c>
      <c r="AC59" s="162" t="s">
        <v>663</v>
      </c>
      <c r="AD59" s="162" t="s">
        <v>663</v>
      </c>
      <c r="AE59" s="162" t="s">
        <v>664</v>
      </c>
      <c r="AF59" s="278"/>
      <c r="AG59" s="278"/>
      <c r="AH59" s="279" t="e">
        <f>R59/#REF!</f>
        <v>#REF!</v>
      </c>
      <c r="AI59" s="280" t="e">
        <f t="shared" si="5"/>
        <v>#REF!</v>
      </c>
      <c r="AJ59" s="265"/>
      <c r="AK59" s="203">
        <v>85</v>
      </c>
    </row>
    <row r="60" spans="2:37" ht="54.95" customHeight="1">
      <c r="B60" s="201">
        <v>26</v>
      </c>
      <c r="C60" s="243" t="s">
        <v>246</v>
      </c>
      <c r="D60" s="243" t="s">
        <v>247</v>
      </c>
      <c r="E60" s="243" t="s">
        <v>248</v>
      </c>
      <c r="F60" s="275">
        <v>34.4</v>
      </c>
      <c r="G60" s="275"/>
      <c r="H60" s="275"/>
      <c r="I60" s="275">
        <v>33</v>
      </c>
      <c r="J60" s="275">
        <v>25.8</v>
      </c>
      <c r="K60" s="275"/>
      <c r="L60" s="275"/>
      <c r="M60" s="275"/>
      <c r="N60" s="203">
        <v>9081738</v>
      </c>
      <c r="O60" s="203">
        <v>7719477.2999999998</v>
      </c>
      <c r="P60" s="276">
        <f t="shared" si="4"/>
        <v>31.066666666666666</v>
      </c>
      <c r="Q60" s="162"/>
      <c r="R60" s="277" t="e">
        <f>PRODUCT(P60,#REF!)</f>
        <v>#REF!</v>
      </c>
      <c r="S60" s="162"/>
      <c r="T60" s="162"/>
      <c r="U60" s="161" t="e">
        <f t="shared" si="6"/>
        <v>#N/A</v>
      </c>
      <c r="V60" s="162" t="s">
        <v>571</v>
      </c>
      <c r="W60" s="162" t="s">
        <v>877</v>
      </c>
      <c r="X60" s="162" t="s">
        <v>856</v>
      </c>
      <c r="Y60" s="162" t="s">
        <v>878</v>
      </c>
      <c r="Z60" s="162" t="s">
        <v>879</v>
      </c>
      <c r="AA60" s="162" t="s">
        <v>880</v>
      </c>
      <c r="AB60" s="162" t="s">
        <v>881</v>
      </c>
      <c r="AC60" s="162">
        <v>322887095</v>
      </c>
      <c r="AD60" s="162">
        <v>322887055</v>
      </c>
      <c r="AE60" s="162" t="s">
        <v>882</v>
      </c>
      <c r="AF60" s="278"/>
      <c r="AG60" s="278"/>
      <c r="AH60" s="279" t="e">
        <f>R60/#REF!</f>
        <v>#REF!</v>
      </c>
      <c r="AI60" s="280" t="e">
        <f t="shared" si="5"/>
        <v>#REF!</v>
      </c>
      <c r="AJ60" s="265"/>
      <c r="AK60" s="203">
        <v>85</v>
      </c>
    </row>
    <row r="61" spans="2:37" ht="54.95" customHeight="1">
      <c r="B61" s="201">
        <v>27</v>
      </c>
      <c r="C61" s="243" t="s">
        <v>198</v>
      </c>
      <c r="D61" s="243" t="s">
        <v>249</v>
      </c>
      <c r="E61" s="243" t="s">
        <v>250</v>
      </c>
      <c r="F61" s="275">
        <v>34.4</v>
      </c>
      <c r="G61" s="275"/>
      <c r="H61" s="275"/>
      <c r="I61" s="275"/>
      <c r="J61" s="275">
        <v>26.2</v>
      </c>
      <c r="K61" s="275"/>
      <c r="L61" s="275">
        <v>32.6</v>
      </c>
      <c r="M61" s="275"/>
      <c r="N61" s="203">
        <v>4332106.13</v>
      </c>
      <c r="O61" s="203">
        <v>3372557.42</v>
      </c>
      <c r="P61" s="276">
        <f t="shared" si="4"/>
        <v>31.066666666666663</v>
      </c>
      <c r="Q61" s="162"/>
      <c r="R61" s="277" t="e">
        <f>PRODUCT(P61,#REF!)</f>
        <v>#REF!</v>
      </c>
      <c r="S61" s="162"/>
      <c r="T61" s="162"/>
      <c r="U61" s="161" t="e">
        <f t="shared" si="6"/>
        <v>#N/A</v>
      </c>
      <c r="V61" s="162" t="s">
        <v>571</v>
      </c>
      <c r="W61" s="162" t="s">
        <v>939</v>
      </c>
      <c r="X61" s="162" t="s">
        <v>596</v>
      </c>
      <c r="Y61" s="162" t="s">
        <v>940</v>
      </c>
      <c r="Z61" s="162" t="s">
        <v>941</v>
      </c>
      <c r="AA61" s="162" t="s">
        <v>942</v>
      </c>
      <c r="AB61" s="162" t="s">
        <v>943</v>
      </c>
      <c r="AC61" s="162" t="s">
        <v>944</v>
      </c>
      <c r="AD61" s="162">
        <v>343557165</v>
      </c>
      <c r="AE61" s="162" t="s">
        <v>945</v>
      </c>
      <c r="AF61" s="278"/>
      <c r="AG61" s="278"/>
      <c r="AH61" s="279" t="e">
        <f>R61/#REF!</f>
        <v>#REF!</v>
      </c>
      <c r="AI61" s="280" t="e">
        <f t="shared" si="5"/>
        <v>#REF!</v>
      </c>
      <c r="AJ61" s="265"/>
      <c r="AK61" s="203">
        <v>85</v>
      </c>
    </row>
    <row r="62" spans="2:37" ht="54.95" customHeight="1">
      <c r="B62" s="201">
        <v>28</v>
      </c>
      <c r="C62" s="243" t="s">
        <v>1150</v>
      </c>
      <c r="D62" s="243" t="s">
        <v>251</v>
      </c>
      <c r="E62" s="243" t="s">
        <v>252</v>
      </c>
      <c r="F62" s="275">
        <v>29.4</v>
      </c>
      <c r="G62" s="275">
        <v>29.8</v>
      </c>
      <c r="H62" s="275"/>
      <c r="I62" s="275"/>
      <c r="J62" s="275"/>
      <c r="K62" s="275"/>
      <c r="L62" s="275"/>
      <c r="M62" s="275">
        <v>33.799999999999997</v>
      </c>
      <c r="N62" s="203">
        <v>2850661.93</v>
      </c>
      <c r="O62" s="203">
        <v>2423062.64</v>
      </c>
      <c r="P62" s="276">
        <f t="shared" si="4"/>
        <v>31</v>
      </c>
      <c r="Q62" s="162"/>
      <c r="R62" s="277" t="e">
        <f>PRODUCT(P62,#REF!)</f>
        <v>#REF!</v>
      </c>
      <c r="S62" s="162"/>
      <c r="T62" s="162"/>
      <c r="U62" s="161" t="e">
        <f t="shared" si="6"/>
        <v>#N/A</v>
      </c>
      <c r="V62" s="162" t="s">
        <v>571</v>
      </c>
      <c r="W62" s="162" t="s">
        <v>773</v>
      </c>
      <c r="X62" s="162" t="s">
        <v>636</v>
      </c>
      <c r="Y62" s="162" t="s">
        <v>774</v>
      </c>
      <c r="Z62" s="162" t="s">
        <v>575</v>
      </c>
      <c r="AA62" s="162" t="s">
        <v>775</v>
      </c>
      <c r="AB62" s="162" t="s">
        <v>776</v>
      </c>
      <c r="AC62" s="162">
        <v>343510530</v>
      </c>
      <c r="AD62" s="162">
        <v>343510511</v>
      </c>
      <c r="AE62" s="162" t="s">
        <v>777</v>
      </c>
      <c r="AF62" s="278"/>
      <c r="AG62" s="278"/>
      <c r="AH62" s="279" t="e">
        <f>R62/#REF!</f>
        <v>#REF!</v>
      </c>
      <c r="AI62" s="280" t="e">
        <f t="shared" si="5"/>
        <v>#REF!</v>
      </c>
      <c r="AJ62" s="265"/>
      <c r="AK62" s="203">
        <v>85</v>
      </c>
    </row>
    <row r="63" spans="2:37" ht="54.95" customHeight="1">
      <c r="B63" s="201">
        <v>29</v>
      </c>
      <c r="C63" s="243" t="s">
        <v>253</v>
      </c>
      <c r="D63" s="243" t="s">
        <v>254</v>
      </c>
      <c r="E63" s="243" t="s">
        <v>255</v>
      </c>
      <c r="F63" s="275">
        <v>33.799999999999997</v>
      </c>
      <c r="G63" s="275"/>
      <c r="H63" s="275"/>
      <c r="I63" s="275"/>
      <c r="J63" s="275">
        <v>32.6</v>
      </c>
      <c r="K63" s="275">
        <v>26.2</v>
      </c>
      <c r="L63" s="275"/>
      <c r="M63" s="275"/>
      <c r="N63" s="203">
        <v>9932456.5</v>
      </c>
      <c r="O63" s="203">
        <v>8442588.0199999996</v>
      </c>
      <c r="P63" s="276">
        <f t="shared" si="4"/>
        <v>30.866666666666671</v>
      </c>
      <c r="Q63" s="162"/>
      <c r="R63" s="277" t="e">
        <f>PRODUCT(P63,#REF!)</f>
        <v>#REF!</v>
      </c>
      <c r="S63" s="162"/>
      <c r="T63" s="162"/>
      <c r="U63" s="161" t="e">
        <f t="shared" si="6"/>
        <v>#N/A</v>
      </c>
      <c r="V63" s="162" t="s">
        <v>571</v>
      </c>
      <c r="W63" s="162" t="s">
        <v>659</v>
      </c>
      <c r="X63" s="162" t="s">
        <v>636</v>
      </c>
      <c r="Y63" s="162" t="s">
        <v>660</v>
      </c>
      <c r="Z63" s="162" t="s">
        <v>624</v>
      </c>
      <c r="AA63" s="162" t="s">
        <v>661</v>
      </c>
      <c r="AB63" s="162" t="s">
        <v>662</v>
      </c>
      <c r="AC63" s="162" t="s">
        <v>663</v>
      </c>
      <c r="AD63" s="162" t="s">
        <v>663</v>
      </c>
      <c r="AE63" s="162" t="s">
        <v>664</v>
      </c>
      <c r="AF63" s="278"/>
      <c r="AG63" s="278"/>
      <c r="AH63" s="279" t="e">
        <f>R63/#REF!</f>
        <v>#REF!</v>
      </c>
      <c r="AI63" s="280" t="e">
        <f t="shared" si="5"/>
        <v>#REF!</v>
      </c>
      <c r="AJ63" s="265"/>
      <c r="AK63" s="203">
        <v>85</v>
      </c>
    </row>
    <row r="64" spans="2:37" ht="54.95" customHeight="1">
      <c r="B64" s="201">
        <v>30</v>
      </c>
      <c r="C64" s="243" t="s">
        <v>139</v>
      </c>
      <c r="D64" s="243" t="s">
        <v>256</v>
      </c>
      <c r="E64" s="243" t="s">
        <v>257</v>
      </c>
      <c r="F64" s="275">
        <v>33.6</v>
      </c>
      <c r="G64" s="275">
        <v>30.2</v>
      </c>
      <c r="H64" s="275"/>
      <c r="I64" s="275"/>
      <c r="J64" s="275"/>
      <c r="K64" s="275"/>
      <c r="L64" s="275"/>
      <c r="M64" s="275">
        <v>28.2</v>
      </c>
      <c r="N64" s="203">
        <v>1438624</v>
      </c>
      <c r="O64" s="203">
        <v>1222830.3899999999</v>
      </c>
      <c r="P64" s="276">
        <f t="shared" si="4"/>
        <v>30.666666666666668</v>
      </c>
      <c r="Q64" s="162"/>
      <c r="R64" s="277" t="e">
        <f>PRODUCT(P64,#REF!)</f>
        <v>#REF!</v>
      </c>
      <c r="S64" s="162"/>
      <c r="T64" s="162"/>
      <c r="U64" s="161" t="e">
        <f t="shared" si="6"/>
        <v>#N/A</v>
      </c>
      <c r="V64" s="162" t="s">
        <v>571</v>
      </c>
      <c r="W64" s="162" t="s">
        <v>703</v>
      </c>
      <c r="X64" s="162" t="s">
        <v>573</v>
      </c>
      <c r="Y64" s="162" t="s">
        <v>704</v>
      </c>
      <c r="Z64" s="162" t="s">
        <v>705</v>
      </c>
      <c r="AA64" s="162" t="s">
        <v>706</v>
      </c>
      <c r="AB64" s="162" t="s">
        <v>707</v>
      </c>
      <c r="AC64" s="162" t="s">
        <v>708</v>
      </c>
      <c r="AD64" s="162" t="s">
        <v>709</v>
      </c>
      <c r="AE64" s="162" t="s">
        <v>710</v>
      </c>
      <c r="AF64" s="278"/>
      <c r="AG64" s="278"/>
      <c r="AH64" s="279" t="e">
        <f>R64/#REF!</f>
        <v>#REF!</v>
      </c>
      <c r="AI64" s="280" t="e">
        <f t="shared" si="5"/>
        <v>#REF!</v>
      </c>
      <c r="AJ64" s="265"/>
      <c r="AK64" s="203">
        <v>85</v>
      </c>
    </row>
    <row r="65" spans="2:37" ht="54.95" customHeight="1">
      <c r="B65" s="201">
        <v>31</v>
      </c>
      <c r="C65" s="243" t="s">
        <v>258</v>
      </c>
      <c r="D65" s="243" t="s">
        <v>259</v>
      </c>
      <c r="E65" s="243" t="s">
        <v>260</v>
      </c>
      <c r="F65" s="275">
        <v>27</v>
      </c>
      <c r="G65" s="275">
        <v>34</v>
      </c>
      <c r="H65" s="275"/>
      <c r="I65" s="275"/>
      <c r="J65" s="275">
        <v>31</v>
      </c>
      <c r="K65" s="275"/>
      <c r="L65" s="275"/>
      <c r="M65" s="275"/>
      <c r="N65" s="203">
        <v>4482063.58</v>
      </c>
      <c r="O65" s="203">
        <v>3809754.04</v>
      </c>
      <c r="P65" s="276">
        <f t="shared" si="4"/>
        <v>30.666666666666668</v>
      </c>
      <c r="Q65" s="162"/>
      <c r="R65" s="277" t="e">
        <f>PRODUCT(P65,#REF!)</f>
        <v>#REF!</v>
      </c>
      <c r="S65" s="162"/>
      <c r="T65" s="162"/>
      <c r="U65" s="161" t="e">
        <f t="shared" si="6"/>
        <v>#N/A</v>
      </c>
      <c r="V65" s="162" t="s">
        <v>571</v>
      </c>
      <c r="W65" s="162" t="s">
        <v>1017</v>
      </c>
      <c r="X65" s="162" t="s">
        <v>1018</v>
      </c>
      <c r="Y65" s="162" t="s">
        <v>1019</v>
      </c>
      <c r="Z65" s="162" t="s">
        <v>1020</v>
      </c>
      <c r="AA65" s="162" t="s">
        <v>1021</v>
      </c>
      <c r="AB65" s="162" t="s">
        <v>752</v>
      </c>
      <c r="AC65" s="162" t="s">
        <v>1022</v>
      </c>
      <c r="AD65" s="162" t="s">
        <v>1023</v>
      </c>
      <c r="AE65" s="162" t="s">
        <v>1024</v>
      </c>
      <c r="AF65" s="278"/>
      <c r="AG65" s="278"/>
      <c r="AH65" s="279" t="e">
        <f>R65/#REF!</f>
        <v>#REF!</v>
      </c>
      <c r="AI65" s="280" t="e">
        <f t="shared" si="5"/>
        <v>#REF!</v>
      </c>
      <c r="AJ65" s="265"/>
      <c r="AK65" s="203">
        <v>85</v>
      </c>
    </row>
    <row r="66" spans="2:37" ht="54.95" customHeight="1">
      <c r="B66" s="201">
        <v>32</v>
      </c>
      <c r="C66" s="243" t="s">
        <v>239</v>
      </c>
      <c r="D66" s="243" t="s">
        <v>261</v>
      </c>
      <c r="E66" s="243" t="s">
        <v>262</v>
      </c>
      <c r="F66" s="275">
        <v>31.8</v>
      </c>
      <c r="G66" s="275">
        <v>32.200000000000003</v>
      </c>
      <c r="H66" s="275"/>
      <c r="I66" s="275"/>
      <c r="J66" s="275"/>
      <c r="K66" s="275"/>
      <c r="L66" s="275"/>
      <c r="M66" s="275">
        <v>28</v>
      </c>
      <c r="N66" s="203">
        <v>3193373.87</v>
      </c>
      <c r="O66" s="203">
        <v>2714367.79</v>
      </c>
      <c r="P66" s="276">
        <f t="shared" si="4"/>
        <v>30.666666666666668</v>
      </c>
      <c r="Q66" s="162"/>
      <c r="R66" s="277" t="e">
        <f>PRODUCT(P66,#REF!)</f>
        <v>#REF!</v>
      </c>
      <c r="S66" s="162"/>
      <c r="T66" s="162"/>
      <c r="U66" s="161"/>
      <c r="V66" s="162" t="s">
        <v>571</v>
      </c>
      <c r="W66" s="162" t="s">
        <v>1087</v>
      </c>
      <c r="X66" s="162" t="s">
        <v>636</v>
      </c>
      <c r="Y66" s="162" t="s">
        <v>1088</v>
      </c>
      <c r="Z66" s="162" t="s">
        <v>764</v>
      </c>
      <c r="AA66" s="162" t="s">
        <v>1089</v>
      </c>
      <c r="AB66" s="162" t="s">
        <v>1090</v>
      </c>
      <c r="AC66" s="162">
        <v>343229203</v>
      </c>
      <c r="AD66" s="162">
        <v>343229111</v>
      </c>
      <c r="AE66" s="162" t="s">
        <v>766</v>
      </c>
      <c r="AF66" s="278"/>
      <c r="AG66" s="278"/>
      <c r="AH66" s="279" t="e">
        <f>R66/#REF!</f>
        <v>#REF!</v>
      </c>
      <c r="AI66" s="280" t="e">
        <f t="shared" si="5"/>
        <v>#REF!</v>
      </c>
      <c r="AJ66" s="265"/>
      <c r="AK66" s="203">
        <v>85</v>
      </c>
    </row>
    <row r="67" spans="2:37" ht="72" customHeight="1">
      <c r="B67" s="201">
        <v>33</v>
      </c>
      <c r="C67" s="243" t="s">
        <v>263</v>
      </c>
      <c r="D67" s="243" t="s">
        <v>264</v>
      </c>
      <c r="E67" s="243" t="s">
        <v>265</v>
      </c>
      <c r="F67" s="275">
        <v>35.200000000000003</v>
      </c>
      <c r="G67" s="275">
        <v>28.2</v>
      </c>
      <c r="H67" s="275"/>
      <c r="I67" s="275"/>
      <c r="J67" s="275"/>
      <c r="K67" s="275"/>
      <c r="L67" s="275"/>
      <c r="M67" s="275">
        <v>28.4</v>
      </c>
      <c r="N67" s="203">
        <v>1438702.48</v>
      </c>
      <c r="O67" s="203">
        <v>1222897.1000000001</v>
      </c>
      <c r="P67" s="276">
        <f t="shared" si="4"/>
        <v>30.600000000000005</v>
      </c>
      <c r="Q67" s="162"/>
      <c r="R67" s="277" t="e">
        <f>PRODUCT(P67,#REF!)</f>
        <v>#REF!</v>
      </c>
      <c r="S67" s="162"/>
      <c r="T67" s="162"/>
      <c r="U67" s="161" t="e">
        <f>#N/A</f>
        <v>#N/A</v>
      </c>
      <c r="V67" s="162" t="s">
        <v>571</v>
      </c>
      <c r="W67" s="162" t="s">
        <v>613</v>
      </c>
      <c r="X67" s="162" t="s">
        <v>573</v>
      </c>
      <c r="Y67" s="162" t="s">
        <v>614</v>
      </c>
      <c r="Z67" s="162" t="s">
        <v>615</v>
      </c>
      <c r="AA67" s="162" t="s">
        <v>616</v>
      </c>
      <c r="AB67" s="162" t="s">
        <v>617</v>
      </c>
      <c r="AC67" s="162" t="s">
        <v>618</v>
      </c>
      <c r="AD67" s="162" t="s">
        <v>619</v>
      </c>
      <c r="AE67" s="162" t="s">
        <v>620</v>
      </c>
      <c r="AF67" s="278"/>
      <c r="AG67" s="278"/>
      <c r="AH67" s="279" t="e">
        <f>R67/#REF!</f>
        <v>#REF!</v>
      </c>
      <c r="AI67" s="280" t="e">
        <f t="shared" si="5"/>
        <v>#REF!</v>
      </c>
      <c r="AJ67" s="265"/>
      <c r="AK67" s="203">
        <v>85</v>
      </c>
    </row>
    <row r="68" spans="2:37" ht="54.95" customHeight="1">
      <c r="B68" s="201">
        <v>34</v>
      </c>
      <c r="C68" s="243" t="s">
        <v>1165</v>
      </c>
      <c r="D68" s="243" t="s">
        <v>266</v>
      </c>
      <c r="E68" s="243" t="s">
        <v>267</v>
      </c>
      <c r="F68" s="275">
        <v>28</v>
      </c>
      <c r="G68" s="275"/>
      <c r="H68" s="275">
        <v>34.4</v>
      </c>
      <c r="I68" s="275"/>
      <c r="J68" s="275">
        <v>29.4</v>
      </c>
      <c r="K68" s="275"/>
      <c r="L68" s="275"/>
      <c r="M68" s="275"/>
      <c r="N68" s="203">
        <v>6642001.3399999999</v>
      </c>
      <c r="O68" s="203">
        <v>4563054.92</v>
      </c>
      <c r="P68" s="276">
        <f t="shared" si="4"/>
        <v>30.599999999999998</v>
      </c>
      <c r="Q68" s="162"/>
      <c r="R68" s="277" t="e">
        <f>PRODUCT(P68,#REF!)</f>
        <v>#REF!</v>
      </c>
      <c r="S68" s="162"/>
      <c r="T68" s="162"/>
      <c r="U68" s="161" t="e">
        <f>#N/A</f>
        <v>#N/A</v>
      </c>
      <c r="V68" s="162" t="s">
        <v>571</v>
      </c>
      <c r="W68" s="162" t="s">
        <v>1106</v>
      </c>
      <c r="X68" s="162" t="s">
        <v>666</v>
      </c>
      <c r="Y68" s="162" t="s">
        <v>1107</v>
      </c>
      <c r="Z68" s="162" t="s">
        <v>764</v>
      </c>
      <c r="AA68" s="162" t="s">
        <v>1108</v>
      </c>
      <c r="AB68" s="162" t="s">
        <v>1109</v>
      </c>
      <c r="AC68" s="162" t="s">
        <v>1110</v>
      </c>
      <c r="AD68" s="162" t="s">
        <v>1111</v>
      </c>
      <c r="AE68" s="162" t="s">
        <v>1112</v>
      </c>
      <c r="AF68" s="278"/>
      <c r="AG68" s="278"/>
      <c r="AH68" s="279" t="e">
        <f>R68/#REF!</f>
        <v>#REF!</v>
      </c>
      <c r="AI68" s="280" t="e">
        <f t="shared" si="5"/>
        <v>#REF!</v>
      </c>
      <c r="AJ68" s="265"/>
      <c r="AK68" s="203">
        <v>68.7</v>
      </c>
    </row>
    <row r="69" spans="2:37" ht="54.95" customHeight="1">
      <c r="B69" s="201">
        <v>35</v>
      </c>
      <c r="C69" s="243" t="s">
        <v>268</v>
      </c>
      <c r="D69" s="243" t="s">
        <v>269</v>
      </c>
      <c r="E69" s="243" t="s">
        <v>270</v>
      </c>
      <c r="F69" s="275"/>
      <c r="G69" s="275"/>
      <c r="H69" s="275">
        <v>28.8</v>
      </c>
      <c r="I69" s="275">
        <v>34.4</v>
      </c>
      <c r="J69" s="275"/>
      <c r="K69" s="275"/>
      <c r="L69" s="275"/>
      <c r="M69" s="275">
        <v>28.4</v>
      </c>
      <c r="N69" s="203">
        <v>2360474.14</v>
      </c>
      <c r="O69" s="203">
        <v>1913872.43</v>
      </c>
      <c r="P69" s="276">
        <f t="shared" si="4"/>
        <v>30.533333333333331</v>
      </c>
      <c r="Q69" s="162"/>
      <c r="R69" s="277" t="e">
        <f>PRODUCT(P69,#REF!)</f>
        <v>#REF!</v>
      </c>
      <c r="S69" s="162"/>
      <c r="T69" s="162"/>
      <c r="U69" s="161" t="e">
        <f>#N/A</f>
        <v>#N/A</v>
      </c>
      <c r="V69" s="162" t="s">
        <v>571</v>
      </c>
      <c r="W69" s="162" t="s">
        <v>1082</v>
      </c>
      <c r="X69" s="162" t="s">
        <v>573</v>
      </c>
      <c r="Y69" s="162" t="s">
        <v>1083</v>
      </c>
      <c r="Z69" s="162" t="s">
        <v>575</v>
      </c>
      <c r="AA69" s="162" t="s">
        <v>1084</v>
      </c>
      <c r="AB69" s="162" t="s">
        <v>1085</v>
      </c>
      <c r="AC69" s="162">
        <v>324756328</v>
      </c>
      <c r="AD69" s="162">
        <v>324756301</v>
      </c>
      <c r="AE69" s="162" t="s">
        <v>1086</v>
      </c>
      <c r="AF69" s="278"/>
      <c r="AG69" s="278"/>
      <c r="AH69" s="279" t="e">
        <f>R69/#REF!</f>
        <v>#REF!</v>
      </c>
      <c r="AI69" s="280" t="e">
        <f t="shared" si="5"/>
        <v>#REF!</v>
      </c>
      <c r="AJ69" s="265"/>
      <c r="AK69" s="203">
        <v>81.08</v>
      </c>
    </row>
    <row r="70" spans="2:37" ht="54.95" customHeight="1">
      <c r="B70" s="201">
        <v>36</v>
      </c>
      <c r="C70" s="243" t="s">
        <v>271</v>
      </c>
      <c r="D70" s="243" t="s">
        <v>272</v>
      </c>
      <c r="E70" s="243" t="s">
        <v>273</v>
      </c>
      <c r="F70" s="275">
        <v>27.4</v>
      </c>
      <c r="G70" s="275"/>
      <c r="H70" s="275">
        <v>32.200000000000003</v>
      </c>
      <c r="I70" s="275"/>
      <c r="J70" s="275"/>
      <c r="K70" s="275"/>
      <c r="L70" s="275">
        <v>31.6</v>
      </c>
      <c r="M70" s="275"/>
      <c r="N70" s="203">
        <v>4714724.8499999996</v>
      </c>
      <c r="O70" s="203">
        <v>4007516.12</v>
      </c>
      <c r="P70" s="276">
        <f t="shared" si="4"/>
        <v>30.400000000000002</v>
      </c>
      <c r="Q70" s="162"/>
      <c r="R70" s="277" t="e">
        <f>PRODUCT(P70,#REF!)</f>
        <v>#REF!</v>
      </c>
      <c r="S70" s="162"/>
      <c r="T70" s="162"/>
      <c r="U70" s="161" t="e">
        <f>#N/A</f>
        <v>#N/A</v>
      </c>
      <c r="V70" s="162" t="s">
        <v>571</v>
      </c>
      <c r="W70" s="162" t="s">
        <v>847</v>
      </c>
      <c r="X70" s="162" t="s">
        <v>848</v>
      </c>
      <c r="Y70" s="162" t="s">
        <v>849</v>
      </c>
      <c r="Z70" s="162" t="s">
        <v>624</v>
      </c>
      <c r="AA70" s="162" t="s">
        <v>850</v>
      </c>
      <c r="AB70" s="162" t="s">
        <v>851</v>
      </c>
      <c r="AC70" s="162" t="s">
        <v>852</v>
      </c>
      <c r="AD70" s="162" t="s">
        <v>853</v>
      </c>
      <c r="AE70" s="162" t="s">
        <v>854</v>
      </c>
      <c r="AF70" s="278"/>
      <c r="AG70" s="278"/>
      <c r="AH70" s="279" t="e">
        <f>R70/#REF!</f>
        <v>#REF!</v>
      </c>
      <c r="AI70" s="280" t="e">
        <f t="shared" si="5"/>
        <v>#REF!</v>
      </c>
      <c r="AJ70" s="265"/>
      <c r="AK70" s="203">
        <v>85</v>
      </c>
    </row>
    <row r="71" spans="2:37" ht="72" customHeight="1">
      <c r="B71" s="201">
        <v>37</v>
      </c>
      <c r="C71" s="243" t="s">
        <v>1180</v>
      </c>
      <c r="D71" s="243" t="s">
        <v>274</v>
      </c>
      <c r="E71" s="243" t="s">
        <v>275</v>
      </c>
      <c r="F71" s="275">
        <v>29.6</v>
      </c>
      <c r="G71" s="275">
        <v>31.2</v>
      </c>
      <c r="H71" s="275">
        <v>30</v>
      </c>
      <c r="I71" s="275"/>
      <c r="J71" s="275"/>
      <c r="K71" s="275"/>
      <c r="L71" s="275"/>
      <c r="M71" s="275"/>
      <c r="N71" s="203">
        <v>16759679.619999999</v>
      </c>
      <c r="O71" s="203">
        <v>13171395.67</v>
      </c>
      <c r="P71" s="276">
        <f t="shared" si="4"/>
        <v>30.266666666666666</v>
      </c>
      <c r="Q71" s="162"/>
      <c r="R71" s="277" t="e">
        <f>PRODUCT(P71,#REF!)</f>
        <v>#REF!</v>
      </c>
      <c r="S71" s="162"/>
      <c r="T71" s="162"/>
      <c r="U71" s="161" t="e">
        <f>#N/A</f>
        <v>#N/A</v>
      </c>
      <c r="V71" s="162" t="s">
        <v>571</v>
      </c>
      <c r="W71" s="162" t="s">
        <v>665</v>
      </c>
      <c r="X71" s="162" t="s">
        <v>666</v>
      </c>
      <c r="Y71" s="162" t="s">
        <v>667</v>
      </c>
      <c r="Z71" s="162" t="s">
        <v>575</v>
      </c>
      <c r="AA71" s="162" t="s">
        <v>668</v>
      </c>
      <c r="AB71" s="162" t="s">
        <v>669</v>
      </c>
      <c r="AC71" s="162">
        <v>48326735104</v>
      </c>
      <c r="AD71" s="162">
        <v>48326736081</v>
      </c>
      <c r="AE71" s="162" t="s">
        <v>670</v>
      </c>
      <c r="AF71" s="278"/>
      <c r="AG71" s="278"/>
      <c r="AH71" s="279" t="e">
        <f>R71/#REF!</f>
        <v>#REF!</v>
      </c>
      <c r="AI71" s="280" t="e">
        <f t="shared" si="5"/>
        <v>#REF!</v>
      </c>
      <c r="AJ71" s="265"/>
      <c r="AK71" s="203">
        <v>85</v>
      </c>
    </row>
    <row r="72" spans="2:37" ht="54.95" customHeight="1">
      <c r="B72" s="201">
        <v>38</v>
      </c>
      <c r="C72" s="243" t="s">
        <v>258</v>
      </c>
      <c r="D72" s="243" t="s">
        <v>276</v>
      </c>
      <c r="E72" s="243" t="s">
        <v>277</v>
      </c>
      <c r="F72" s="275">
        <v>30.2</v>
      </c>
      <c r="G72" s="275">
        <v>34</v>
      </c>
      <c r="H72" s="275"/>
      <c r="I72" s="275"/>
      <c r="J72" s="275"/>
      <c r="K72" s="275"/>
      <c r="L72" s="275">
        <v>26.4</v>
      </c>
      <c r="M72" s="275"/>
      <c r="N72" s="203">
        <v>2752930.66</v>
      </c>
      <c r="O72" s="203">
        <v>2339991.06</v>
      </c>
      <c r="P72" s="276">
        <f t="shared" si="4"/>
        <v>30.2</v>
      </c>
      <c r="Q72" s="162"/>
      <c r="R72" s="277" t="e">
        <f>PRODUCT(P72,#REF!)</f>
        <v>#REF!</v>
      </c>
      <c r="S72" s="162"/>
      <c r="T72" s="162"/>
      <c r="U72" s="161" t="e">
        <f>#N/A</f>
        <v>#N/A</v>
      </c>
      <c r="V72" s="162" t="s">
        <v>571</v>
      </c>
      <c r="W72" s="162" t="s">
        <v>767</v>
      </c>
      <c r="X72" s="162" t="s">
        <v>596</v>
      </c>
      <c r="Y72" s="162" t="s">
        <v>768</v>
      </c>
      <c r="Z72" s="162" t="s">
        <v>575</v>
      </c>
      <c r="AA72" s="162" t="s">
        <v>769</v>
      </c>
      <c r="AB72" s="162" t="s">
        <v>770</v>
      </c>
      <c r="AC72" s="162" t="s">
        <v>771</v>
      </c>
      <c r="AD72" s="162" t="s">
        <v>771</v>
      </c>
      <c r="AE72" s="162" t="s">
        <v>772</v>
      </c>
      <c r="AF72" s="278"/>
      <c r="AG72" s="278"/>
      <c r="AH72" s="279" t="e">
        <f>R72/#REF!</f>
        <v>#REF!</v>
      </c>
      <c r="AI72" s="280" t="e">
        <f t="shared" si="5"/>
        <v>#REF!</v>
      </c>
      <c r="AJ72" s="265"/>
      <c r="AK72" s="203">
        <v>85</v>
      </c>
    </row>
    <row r="73" spans="2:37" ht="54.95" customHeight="1">
      <c r="B73" s="201">
        <v>39</v>
      </c>
      <c r="C73" s="243" t="s">
        <v>278</v>
      </c>
      <c r="D73" s="243" t="s">
        <v>279</v>
      </c>
      <c r="E73" s="243" t="s">
        <v>280</v>
      </c>
      <c r="F73" s="275">
        <v>32.799999999999997</v>
      </c>
      <c r="G73" s="275">
        <v>30.6</v>
      </c>
      <c r="H73" s="275"/>
      <c r="I73" s="275"/>
      <c r="J73" s="275">
        <v>27.2</v>
      </c>
      <c r="K73" s="275"/>
      <c r="L73" s="275"/>
      <c r="M73" s="275"/>
      <c r="N73" s="203">
        <v>488473.34</v>
      </c>
      <c r="O73" s="203">
        <v>415202.33</v>
      </c>
      <c r="P73" s="276">
        <f t="shared" si="4"/>
        <v>30.2</v>
      </c>
      <c r="Q73" s="162"/>
      <c r="R73" s="277" t="e">
        <f>PRODUCT(P73,#REF!)</f>
        <v>#REF!</v>
      </c>
      <c r="S73" s="162"/>
      <c r="T73" s="162"/>
      <c r="U73" s="161" t="e">
        <f>#N/A</f>
        <v>#N/A</v>
      </c>
      <c r="V73" s="162" t="s">
        <v>571</v>
      </c>
      <c r="W73" s="162" t="s">
        <v>754</v>
      </c>
      <c r="X73" s="162" t="s">
        <v>636</v>
      </c>
      <c r="Y73" s="162" t="s">
        <v>755</v>
      </c>
      <c r="Z73" s="162" t="s">
        <v>756</v>
      </c>
      <c r="AA73" s="162" t="s">
        <v>757</v>
      </c>
      <c r="AB73" s="162" t="s">
        <v>609</v>
      </c>
      <c r="AC73" s="162" t="s">
        <v>758</v>
      </c>
      <c r="AD73" s="162" t="s">
        <v>759</v>
      </c>
      <c r="AE73" s="162" t="s">
        <v>760</v>
      </c>
      <c r="AF73" s="278"/>
      <c r="AG73" s="278"/>
      <c r="AH73" s="279" t="e">
        <f>R73/#REF!</f>
        <v>#REF!</v>
      </c>
      <c r="AI73" s="280" t="e">
        <f t="shared" si="5"/>
        <v>#REF!</v>
      </c>
      <c r="AJ73" s="265"/>
      <c r="AK73" s="203">
        <v>85</v>
      </c>
    </row>
    <row r="74" spans="2:37" ht="54.95" customHeight="1">
      <c r="B74" s="201">
        <v>40</v>
      </c>
      <c r="C74" s="243" t="s">
        <v>224</v>
      </c>
      <c r="D74" s="243" t="s">
        <v>281</v>
      </c>
      <c r="E74" s="243" t="s">
        <v>282</v>
      </c>
      <c r="F74" s="275">
        <v>34.6</v>
      </c>
      <c r="G74" s="275">
        <v>26.6</v>
      </c>
      <c r="H74" s="275"/>
      <c r="I74" s="275"/>
      <c r="J74" s="275"/>
      <c r="K74" s="275">
        <v>29.2</v>
      </c>
      <c r="L74" s="275"/>
      <c r="M74" s="275"/>
      <c r="N74" s="203">
        <v>4363394.1900000004</v>
      </c>
      <c r="O74" s="203">
        <v>3708885.06</v>
      </c>
      <c r="P74" s="276">
        <f t="shared" si="4"/>
        <v>30.133333333333336</v>
      </c>
      <c r="Q74" s="162"/>
      <c r="R74" s="277" t="e">
        <f>PRODUCT(P74,#REF!)</f>
        <v>#REF!</v>
      </c>
      <c r="S74" s="162"/>
      <c r="T74" s="162"/>
      <c r="U74" s="161" t="e">
        <f>#N/A</f>
        <v>#N/A</v>
      </c>
      <c r="V74" s="162" t="s">
        <v>571</v>
      </c>
      <c r="W74" s="162" t="s">
        <v>822</v>
      </c>
      <c r="X74" s="162" t="s">
        <v>573</v>
      </c>
      <c r="Y74" s="162" t="s">
        <v>823</v>
      </c>
      <c r="Z74" s="162" t="s">
        <v>824</v>
      </c>
      <c r="AA74" s="162" t="s">
        <v>825</v>
      </c>
      <c r="AB74" s="162" t="s">
        <v>826</v>
      </c>
      <c r="AC74" s="162">
        <v>343278048</v>
      </c>
      <c r="AD74" s="162">
        <v>343278081</v>
      </c>
      <c r="AE74" s="162" t="s">
        <v>827</v>
      </c>
      <c r="AF74" s="278"/>
      <c r="AG74" s="278"/>
      <c r="AH74" s="279" t="e">
        <f>R74/#REF!</f>
        <v>#REF!</v>
      </c>
      <c r="AI74" s="280" t="e">
        <f t="shared" si="5"/>
        <v>#REF!</v>
      </c>
      <c r="AJ74" s="265"/>
      <c r="AK74" s="203">
        <v>85</v>
      </c>
    </row>
    <row r="75" spans="2:37" ht="54.95" customHeight="1">
      <c r="B75" s="201">
        <v>41</v>
      </c>
      <c r="C75" s="243" t="s">
        <v>236</v>
      </c>
      <c r="D75" s="243" t="s">
        <v>283</v>
      </c>
      <c r="E75" s="243" t="s">
        <v>284</v>
      </c>
      <c r="F75" s="275">
        <v>29.6</v>
      </c>
      <c r="G75" s="275"/>
      <c r="H75" s="275"/>
      <c r="I75" s="275">
        <v>34.799999999999997</v>
      </c>
      <c r="J75" s="275">
        <v>26</v>
      </c>
      <c r="K75" s="275"/>
      <c r="L75" s="275"/>
      <c r="M75" s="275"/>
      <c r="N75" s="203">
        <v>1653927.67</v>
      </c>
      <c r="O75" s="203">
        <v>1405838.51</v>
      </c>
      <c r="P75" s="276">
        <f t="shared" si="4"/>
        <v>30.133333333333336</v>
      </c>
      <c r="Q75" s="162"/>
      <c r="R75" s="277" t="e">
        <f>PRODUCT(P75,#REF!)</f>
        <v>#REF!</v>
      </c>
      <c r="S75" s="162"/>
      <c r="T75" s="162"/>
      <c r="U75" s="161" t="e">
        <f>#N/A</f>
        <v>#N/A</v>
      </c>
      <c r="V75" s="162" t="s">
        <v>571</v>
      </c>
      <c r="W75" s="162" t="s">
        <v>877</v>
      </c>
      <c r="X75" s="162" t="s">
        <v>856</v>
      </c>
      <c r="Y75" s="162" t="s">
        <v>878</v>
      </c>
      <c r="Z75" s="162" t="s">
        <v>879</v>
      </c>
      <c r="AA75" s="162" t="s">
        <v>880</v>
      </c>
      <c r="AB75" s="162" t="s">
        <v>881</v>
      </c>
      <c r="AC75" s="162">
        <v>322887095</v>
      </c>
      <c r="AD75" s="162">
        <v>322887055</v>
      </c>
      <c r="AE75" s="162" t="s">
        <v>882</v>
      </c>
      <c r="AF75" s="278"/>
      <c r="AG75" s="278"/>
      <c r="AH75" s="279" t="e">
        <f>R75/#REF!</f>
        <v>#REF!</v>
      </c>
      <c r="AI75" s="280" t="e">
        <f t="shared" si="5"/>
        <v>#REF!</v>
      </c>
      <c r="AJ75" s="265"/>
      <c r="AK75" s="203">
        <v>85</v>
      </c>
    </row>
    <row r="76" spans="2:37" ht="54.95" customHeight="1">
      <c r="B76" s="201">
        <v>42</v>
      </c>
      <c r="C76" s="243" t="s">
        <v>285</v>
      </c>
      <c r="D76" s="243" t="s">
        <v>286</v>
      </c>
      <c r="E76" s="243" t="s">
        <v>287</v>
      </c>
      <c r="F76" s="275">
        <v>28.2</v>
      </c>
      <c r="G76" s="275">
        <v>33.799999999999997</v>
      </c>
      <c r="H76" s="275"/>
      <c r="I76" s="275"/>
      <c r="J76" s="275"/>
      <c r="K76" s="275"/>
      <c r="L76" s="275"/>
      <c r="M76" s="275">
        <v>28.2</v>
      </c>
      <c r="N76" s="203">
        <v>6219751.1500000004</v>
      </c>
      <c r="O76" s="203">
        <v>5286788.47</v>
      </c>
      <c r="P76" s="276">
        <f t="shared" si="4"/>
        <v>30.066666666666666</v>
      </c>
      <c r="Q76" s="162"/>
      <c r="R76" s="277" t="e">
        <f>PRODUCT(P76,#REF!)</f>
        <v>#REF!</v>
      </c>
      <c r="S76" s="162"/>
      <c r="T76" s="162"/>
      <c r="U76" s="161" t="e">
        <f>#N/A</f>
        <v>#N/A</v>
      </c>
      <c r="V76" s="162" t="s">
        <v>571</v>
      </c>
      <c r="W76" s="162" t="s">
        <v>581</v>
      </c>
      <c r="X76" s="162" t="s">
        <v>573</v>
      </c>
      <c r="Y76" s="162" t="s">
        <v>582</v>
      </c>
      <c r="Z76" s="162" t="s">
        <v>583</v>
      </c>
      <c r="AA76" s="162" t="s">
        <v>584</v>
      </c>
      <c r="AB76" s="162" t="s">
        <v>585</v>
      </c>
      <c r="AC76" s="162" t="s">
        <v>586</v>
      </c>
      <c r="AD76" s="162" t="s">
        <v>586</v>
      </c>
      <c r="AE76" s="162" t="s">
        <v>587</v>
      </c>
      <c r="AF76" s="278"/>
      <c r="AG76" s="278"/>
      <c r="AH76" s="279" t="e">
        <f>R76/#REF!</f>
        <v>#REF!</v>
      </c>
      <c r="AI76" s="280" t="e">
        <f t="shared" si="5"/>
        <v>#REF!</v>
      </c>
      <c r="AJ76" s="265"/>
      <c r="AK76" s="203">
        <v>85</v>
      </c>
    </row>
    <row r="77" spans="2:37" ht="54.95" customHeight="1">
      <c r="B77" s="201">
        <v>43</v>
      </c>
      <c r="C77" s="243" t="s">
        <v>288</v>
      </c>
      <c r="D77" s="243" t="s">
        <v>289</v>
      </c>
      <c r="E77" s="243" t="s">
        <v>290</v>
      </c>
      <c r="F77" s="275">
        <v>28.8</v>
      </c>
      <c r="G77" s="275">
        <v>30.6</v>
      </c>
      <c r="H77" s="275"/>
      <c r="I77" s="275"/>
      <c r="J77" s="275"/>
      <c r="K77" s="275"/>
      <c r="L77" s="275"/>
      <c r="M77" s="275">
        <v>30.2</v>
      </c>
      <c r="N77" s="203">
        <v>1606432.18</v>
      </c>
      <c r="O77" s="203">
        <v>1365467.35</v>
      </c>
      <c r="P77" s="276">
        <f t="shared" si="4"/>
        <v>29.866666666666671</v>
      </c>
      <c r="Q77" s="162"/>
      <c r="R77" s="277" t="e">
        <f>PRODUCT(P77,#REF!)</f>
        <v>#REF!</v>
      </c>
      <c r="S77" s="162"/>
      <c r="T77" s="162"/>
      <c r="U77" s="161" t="e">
        <f>#N/A</f>
        <v>#N/A</v>
      </c>
      <c r="V77" s="162" t="s">
        <v>571</v>
      </c>
      <c r="W77" s="162" t="s">
        <v>754</v>
      </c>
      <c r="X77" s="162" t="s">
        <v>636</v>
      </c>
      <c r="Y77" s="162" t="s">
        <v>755</v>
      </c>
      <c r="Z77" s="162" t="s">
        <v>756</v>
      </c>
      <c r="AA77" s="162" t="s">
        <v>757</v>
      </c>
      <c r="AB77" s="162" t="s">
        <v>609</v>
      </c>
      <c r="AC77" s="162" t="s">
        <v>758</v>
      </c>
      <c r="AD77" s="162" t="s">
        <v>759</v>
      </c>
      <c r="AE77" s="162" t="s">
        <v>761</v>
      </c>
      <c r="AF77" s="278"/>
      <c r="AG77" s="278"/>
      <c r="AH77" s="279" t="e">
        <f>R77/#REF!</f>
        <v>#REF!</v>
      </c>
      <c r="AI77" s="280" t="e">
        <f t="shared" si="5"/>
        <v>#REF!</v>
      </c>
      <c r="AJ77" s="265"/>
      <c r="AK77" s="203">
        <v>85</v>
      </c>
    </row>
    <row r="78" spans="2:37" ht="54.95" customHeight="1">
      <c r="B78" s="201">
        <v>44</v>
      </c>
      <c r="C78" s="243" t="s">
        <v>291</v>
      </c>
      <c r="D78" s="243" t="s">
        <v>292</v>
      </c>
      <c r="E78" s="243" t="s">
        <v>293</v>
      </c>
      <c r="F78" s="275">
        <v>32.200000000000003</v>
      </c>
      <c r="G78" s="275"/>
      <c r="H78" s="275">
        <v>24.2</v>
      </c>
      <c r="I78" s="275"/>
      <c r="J78" s="275"/>
      <c r="K78" s="275"/>
      <c r="L78" s="275"/>
      <c r="M78" s="275">
        <v>32.6</v>
      </c>
      <c r="N78" s="203">
        <v>3522209.36</v>
      </c>
      <c r="O78" s="203">
        <v>2993877.95</v>
      </c>
      <c r="P78" s="276">
        <f t="shared" si="4"/>
        <v>29.666666666666668</v>
      </c>
      <c r="Q78" s="162"/>
      <c r="R78" s="277" t="e">
        <f>PRODUCT(P78,#REF!)</f>
        <v>#REF!</v>
      </c>
      <c r="S78" s="162"/>
      <c r="T78" s="162"/>
      <c r="U78" s="161" t="e">
        <f>#N/A</f>
        <v>#N/A</v>
      </c>
      <c r="V78" s="162" t="s">
        <v>571</v>
      </c>
      <c r="W78" s="162" t="s">
        <v>1025</v>
      </c>
      <c r="X78" s="162" t="s">
        <v>573</v>
      </c>
      <c r="Y78" s="162" t="s">
        <v>1026</v>
      </c>
      <c r="Z78" s="162" t="s">
        <v>705</v>
      </c>
      <c r="AA78" s="162" t="s">
        <v>1027</v>
      </c>
      <c r="AB78" s="162" t="s">
        <v>1028</v>
      </c>
      <c r="AC78" s="162" t="s">
        <v>1029</v>
      </c>
      <c r="AD78" s="162" t="s">
        <v>1029</v>
      </c>
      <c r="AE78" s="162" t="s">
        <v>1030</v>
      </c>
      <c r="AF78" s="162" t="s">
        <v>1031</v>
      </c>
      <c r="AG78" s="278"/>
      <c r="AH78" s="279" t="e">
        <f>R78/#REF!</f>
        <v>#REF!</v>
      </c>
      <c r="AI78" s="280" t="e">
        <f t="shared" si="5"/>
        <v>#REF!</v>
      </c>
      <c r="AJ78" s="265"/>
      <c r="AK78" s="203">
        <v>85</v>
      </c>
    </row>
    <row r="79" spans="2:37" ht="54.95" customHeight="1">
      <c r="B79" s="201">
        <v>45</v>
      </c>
      <c r="C79" s="243" t="s">
        <v>236</v>
      </c>
      <c r="D79" s="243" t="s">
        <v>294</v>
      </c>
      <c r="E79" s="243" t="s">
        <v>295</v>
      </c>
      <c r="F79" s="275">
        <v>26.4</v>
      </c>
      <c r="G79" s="275">
        <v>32.200000000000003</v>
      </c>
      <c r="H79" s="275"/>
      <c r="I79" s="275"/>
      <c r="J79" s="275"/>
      <c r="K79" s="275"/>
      <c r="L79" s="275"/>
      <c r="M79" s="275">
        <v>30</v>
      </c>
      <c r="N79" s="203">
        <v>3132026.83</v>
      </c>
      <c r="O79" s="203">
        <v>2662222.7999999998</v>
      </c>
      <c r="P79" s="276">
        <f t="shared" si="4"/>
        <v>29.533333333333331</v>
      </c>
      <c r="Q79" s="162"/>
      <c r="R79" s="277" t="e">
        <f>PRODUCT(P79,#REF!)</f>
        <v>#REF!</v>
      </c>
      <c r="S79" s="162"/>
      <c r="T79" s="162"/>
      <c r="U79" s="161" t="e">
        <f>#N/A</f>
        <v>#N/A</v>
      </c>
      <c r="V79" s="162" t="s">
        <v>571</v>
      </c>
      <c r="W79" s="162" t="s">
        <v>792</v>
      </c>
      <c r="X79" s="162" t="s">
        <v>573</v>
      </c>
      <c r="Y79" s="162" t="s">
        <v>793</v>
      </c>
      <c r="Z79" s="162" t="s">
        <v>794</v>
      </c>
      <c r="AA79" s="162" t="s">
        <v>795</v>
      </c>
      <c r="AB79" s="162" t="s">
        <v>796</v>
      </c>
      <c r="AC79" s="162" t="s">
        <v>797</v>
      </c>
      <c r="AD79" s="162" t="s">
        <v>798</v>
      </c>
      <c r="AE79" s="162" t="s">
        <v>799</v>
      </c>
      <c r="AF79" s="278"/>
      <c r="AG79" s="278"/>
      <c r="AH79" s="279" t="e">
        <f>R79/#REF!</f>
        <v>#REF!</v>
      </c>
      <c r="AI79" s="280" t="e">
        <f t="shared" si="5"/>
        <v>#REF!</v>
      </c>
      <c r="AJ79" s="265"/>
      <c r="AK79" s="203">
        <v>85</v>
      </c>
    </row>
    <row r="80" spans="2:37" ht="54.95" customHeight="1">
      <c r="B80" s="201">
        <v>46</v>
      </c>
      <c r="C80" s="243" t="s">
        <v>296</v>
      </c>
      <c r="D80" s="243" t="s">
        <v>297</v>
      </c>
      <c r="E80" s="243" t="s">
        <v>298</v>
      </c>
      <c r="F80" s="275">
        <v>28.8</v>
      </c>
      <c r="G80" s="275">
        <v>31.4</v>
      </c>
      <c r="H80" s="275"/>
      <c r="I80" s="275"/>
      <c r="J80" s="275"/>
      <c r="K80" s="275"/>
      <c r="L80" s="275"/>
      <c r="M80" s="275">
        <v>28</v>
      </c>
      <c r="N80" s="203">
        <v>1493808.68</v>
      </c>
      <c r="O80" s="203">
        <v>1269737.3700000001</v>
      </c>
      <c r="P80" s="276">
        <f t="shared" si="4"/>
        <v>29.400000000000002</v>
      </c>
      <c r="Q80" s="162"/>
      <c r="R80" s="277" t="e">
        <f>PRODUCT(P80,#REF!)</f>
        <v>#REF!</v>
      </c>
      <c r="S80" s="162"/>
      <c r="T80" s="162"/>
      <c r="U80" s="161" t="e">
        <f>#N/A</f>
        <v>#N/A</v>
      </c>
      <c r="V80" s="162" t="s">
        <v>571</v>
      </c>
      <c r="W80" s="162" t="s">
        <v>659</v>
      </c>
      <c r="X80" s="162" t="s">
        <v>636</v>
      </c>
      <c r="Y80" s="162" t="s">
        <v>660</v>
      </c>
      <c r="Z80" s="162" t="s">
        <v>624</v>
      </c>
      <c r="AA80" s="162" t="s">
        <v>661</v>
      </c>
      <c r="AB80" s="162" t="s">
        <v>662</v>
      </c>
      <c r="AC80" s="162" t="s">
        <v>663</v>
      </c>
      <c r="AD80" s="162" t="s">
        <v>663</v>
      </c>
      <c r="AE80" s="162" t="s">
        <v>664</v>
      </c>
      <c r="AF80" s="278"/>
      <c r="AG80" s="278"/>
      <c r="AH80" s="279" t="e">
        <f>R80/#REF!</f>
        <v>#REF!</v>
      </c>
      <c r="AI80" s="280" t="e">
        <f t="shared" si="5"/>
        <v>#REF!</v>
      </c>
      <c r="AJ80" s="265"/>
      <c r="AK80" s="203">
        <v>85</v>
      </c>
    </row>
    <row r="81" spans="2:37" ht="54.95" customHeight="1">
      <c r="B81" s="201">
        <v>47</v>
      </c>
      <c r="C81" s="243" t="s">
        <v>299</v>
      </c>
      <c r="D81" s="243" t="s">
        <v>300</v>
      </c>
      <c r="E81" s="243" t="s">
        <v>301</v>
      </c>
      <c r="F81" s="275">
        <v>30.8</v>
      </c>
      <c r="G81" s="275"/>
      <c r="H81" s="275"/>
      <c r="I81" s="275"/>
      <c r="J81" s="275">
        <v>28.4</v>
      </c>
      <c r="K81" s="275"/>
      <c r="L81" s="275"/>
      <c r="M81" s="275">
        <v>28.6</v>
      </c>
      <c r="N81" s="203">
        <v>1392513.82</v>
      </c>
      <c r="O81" s="203">
        <v>1183636.74</v>
      </c>
      <c r="P81" s="276">
        <f t="shared" si="4"/>
        <v>29.266666666666669</v>
      </c>
      <c r="Q81" s="162"/>
      <c r="R81" s="277" t="e">
        <f>PRODUCT(P81,#REF!)</f>
        <v>#REF!</v>
      </c>
      <c r="S81" s="162"/>
      <c r="T81" s="162"/>
      <c r="U81" s="161" t="e">
        <f>#N/A</f>
        <v>#N/A</v>
      </c>
      <c r="V81" s="162" t="s">
        <v>571</v>
      </c>
      <c r="W81" s="162" t="s">
        <v>659</v>
      </c>
      <c r="X81" s="162" t="s">
        <v>636</v>
      </c>
      <c r="Y81" s="162" t="s">
        <v>660</v>
      </c>
      <c r="Z81" s="162" t="s">
        <v>624</v>
      </c>
      <c r="AA81" s="162" t="s">
        <v>661</v>
      </c>
      <c r="AB81" s="162" t="s">
        <v>662</v>
      </c>
      <c r="AC81" s="162" t="s">
        <v>663</v>
      </c>
      <c r="AD81" s="162" t="s">
        <v>663</v>
      </c>
      <c r="AE81" s="162" t="s">
        <v>664</v>
      </c>
      <c r="AF81" s="278"/>
      <c r="AG81" s="278"/>
      <c r="AH81" s="279" t="e">
        <f>R81/#REF!</f>
        <v>#REF!</v>
      </c>
      <c r="AI81" s="280" t="e">
        <f t="shared" si="5"/>
        <v>#REF!</v>
      </c>
      <c r="AJ81" s="265"/>
      <c r="AK81" s="203">
        <v>85</v>
      </c>
    </row>
    <row r="82" spans="2:37" ht="54.95" customHeight="1">
      <c r="B82" s="201">
        <v>48</v>
      </c>
      <c r="C82" s="243" t="s">
        <v>302</v>
      </c>
      <c r="D82" s="243" t="s">
        <v>303</v>
      </c>
      <c r="E82" s="243" t="s">
        <v>304</v>
      </c>
      <c r="F82" s="275">
        <v>26.8</v>
      </c>
      <c r="G82" s="275">
        <v>32.6</v>
      </c>
      <c r="H82" s="275"/>
      <c r="I82" s="275"/>
      <c r="J82" s="275"/>
      <c r="K82" s="275"/>
      <c r="L82" s="275"/>
      <c r="M82" s="275">
        <v>28.2</v>
      </c>
      <c r="N82" s="203">
        <v>9475464.0700000003</v>
      </c>
      <c r="O82" s="203">
        <v>8054144.4500000002</v>
      </c>
      <c r="P82" s="276">
        <f t="shared" si="4"/>
        <v>29.200000000000003</v>
      </c>
      <c r="Q82" s="162"/>
      <c r="R82" s="277" t="e">
        <f>PRODUCT(P82,#REF!)</f>
        <v>#REF!</v>
      </c>
      <c r="S82" s="162"/>
      <c r="T82" s="162"/>
      <c r="U82" s="161" t="e">
        <f>#N/A</f>
        <v>#N/A</v>
      </c>
      <c r="V82" s="162" t="s">
        <v>571</v>
      </c>
      <c r="W82" s="162" t="s">
        <v>703</v>
      </c>
      <c r="X82" s="162" t="s">
        <v>573</v>
      </c>
      <c r="Y82" s="162" t="s">
        <v>704</v>
      </c>
      <c r="Z82" s="162" t="s">
        <v>705</v>
      </c>
      <c r="AA82" s="162" t="s">
        <v>706</v>
      </c>
      <c r="AB82" s="162" t="s">
        <v>707</v>
      </c>
      <c r="AC82" s="162" t="s">
        <v>708</v>
      </c>
      <c r="AD82" s="162" t="s">
        <v>709</v>
      </c>
      <c r="AE82" s="162" t="s">
        <v>710</v>
      </c>
      <c r="AF82" s="278"/>
      <c r="AG82" s="278"/>
      <c r="AH82" s="279" t="e">
        <f>R82/#REF!</f>
        <v>#REF!</v>
      </c>
      <c r="AI82" s="280" t="e">
        <f t="shared" si="5"/>
        <v>#REF!</v>
      </c>
      <c r="AJ82" s="265"/>
      <c r="AK82" s="203">
        <v>85</v>
      </c>
    </row>
    <row r="83" spans="2:37" ht="54.95" customHeight="1">
      <c r="B83" s="201">
        <v>49</v>
      </c>
      <c r="C83" s="243" t="s">
        <v>148</v>
      </c>
      <c r="D83" s="243" t="s">
        <v>305</v>
      </c>
      <c r="E83" s="243" t="s">
        <v>306</v>
      </c>
      <c r="F83" s="275">
        <v>30.4</v>
      </c>
      <c r="G83" s="275">
        <v>28.8</v>
      </c>
      <c r="H83" s="275">
        <v>28.4</v>
      </c>
      <c r="I83" s="275"/>
      <c r="J83" s="275"/>
      <c r="K83" s="275"/>
      <c r="L83" s="275"/>
      <c r="M83" s="275"/>
      <c r="N83" s="203">
        <v>592945.9</v>
      </c>
      <c r="O83" s="203">
        <v>504004.02</v>
      </c>
      <c r="P83" s="276">
        <f t="shared" si="4"/>
        <v>29.2</v>
      </c>
      <c r="Q83" s="162"/>
      <c r="R83" s="277" t="e">
        <f>PRODUCT(P83,#REF!)</f>
        <v>#REF!</v>
      </c>
      <c r="S83" s="162"/>
      <c r="T83" s="162"/>
      <c r="U83" s="161" t="e">
        <f>#N/A</f>
        <v>#N/A</v>
      </c>
      <c r="V83" s="162" t="s">
        <v>571</v>
      </c>
      <c r="W83" s="162" t="s">
        <v>695</v>
      </c>
      <c r="X83" s="162" t="s">
        <v>636</v>
      </c>
      <c r="Y83" s="162" t="s">
        <v>696</v>
      </c>
      <c r="Z83" s="162" t="s">
        <v>697</v>
      </c>
      <c r="AA83" s="162" t="s">
        <v>698</v>
      </c>
      <c r="AB83" s="162" t="s">
        <v>699</v>
      </c>
      <c r="AC83" s="162" t="s">
        <v>700</v>
      </c>
      <c r="AD83" s="162" t="s">
        <v>701</v>
      </c>
      <c r="AE83" s="162" t="s">
        <v>702</v>
      </c>
      <c r="AF83" s="278"/>
      <c r="AG83" s="278"/>
      <c r="AH83" s="279" t="e">
        <f>R83/#REF!</f>
        <v>#REF!</v>
      </c>
      <c r="AI83" s="280" t="e">
        <f t="shared" si="5"/>
        <v>#REF!</v>
      </c>
      <c r="AJ83" s="265"/>
      <c r="AK83" s="203">
        <v>85</v>
      </c>
    </row>
    <row r="84" spans="2:37" ht="54.95" customHeight="1">
      <c r="B84" s="201">
        <v>50</v>
      </c>
      <c r="C84" s="243" t="s">
        <v>1175</v>
      </c>
      <c r="D84" s="243" t="s">
        <v>307</v>
      </c>
      <c r="E84" s="243" t="s">
        <v>308</v>
      </c>
      <c r="F84" s="275">
        <v>28.2</v>
      </c>
      <c r="G84" s="275">
        <v>31.2</v>
      </c>
      <c r="H84" s="275"/>
      <c r="I84" s="275"/>
      <c r="J84" s="275"/>
      <c r="K84" s="275"/>
      <c r="L84" s="275"/>
      <c r="M84" s="275">
        <v>28.2</v>
      </c>
      <c r="N84" s="203">
        <v>3565618.12</v>
      </c>
      <c r="O84" s="203">
        <v>3030775.4</v>
      </c>
      <c r="P84" s="276">
        <f t="shared" si="4"/>
        <v>29.2</v>
      </c>
      <c r="Q84" s="162"/>
      <c r="R84" s="277" t="e">
        <f>PRODUCT(P84,#REF!)</f>
        <v>#REF!</v>
      </c>
      <c r="S84" s="162"/>
      <c r="T84" s="162"/>
      <c r="U84" s="161" t="e">
        <f>#N/A</f>
        <v>#N/A</v>
      </c>
      <c r="V84" s="162" t="s">
        <v>571</v>
      </c>
      <c r="W84" s="162" t="s">
        <v>703</v>
      </c>
      <c r="X84" s="162" t="s">
        <v>573</v>
      </c>
      <c r="Y84" s="162" t="s">
        <v>704</v>
      </c>
      <c r="Z84" s="162" t="s">
        <v>705</v>
      </c>
      <c r="AA84" s="162" t="s">
        <v>706</v>
      </c>
      <c r="AB84" s="162" t="s">
        <v>707</v>
      </c>
      <c r="AC84" s="162" t="s">
        <v>708</v>
      </c>
      <c r="AD84" s="162" t="s">
        <v>709</v>
      </c>
      <c r="AE84" s="162" t="s">
        <v>710</v>
      </c>
      <c r="AF84" s="278"/>
      <c r="AG84" s="278"/>
      <c r="AH84" s="279" t="e">
        <f>R84/#REF!</f>
        <v>#REF!</v>
      </c>
      <c r="AI84" s="280" t="e">
        <f t="shared" si="5"/>
        <v>#REF!</v>
      </c>
      <c r="AJ84" s="265"/>
      <c r="AK84" s="203">
        <v>85</v>
      </c>
    </row>
    <row r="85" spans="2:37" ht="54.95" customHeight="1">
      <c r="B85" s="201">
        <v>51</v>
      </c>
      <c r="C85" s="243" t="s">
        <v>309</v>
      </c>
      <c r="D85" s="243" t="s">
        <v>310</v>
      </c>
      <c r="E85" s="243" t="s">
        <v>311</v>
      </c>
      <c r="F85" s="275"/>
      <c r="G85" s="275"/>
      <c r="H85" s="275"/>
      <c r="I85" s="275">
        <v>34.200000000000003</v>
      </c>
      <c r="J85" s="275">
        <v>24.4</v>
      </c>
      <c r="K85" s="275">
        <v>28.6</v>
      </c>
      <c r="L85" s="275"/>
      <c r="M85" s="275"/>
      <c r="N85" s="203">
        <v>2844669.14</v>
      </c>
      <c r="O85" s="203">
        <v>2417968.7599999998</v>
      </c>
      <c r="P85" s="276">
        <f t="shared" si="4"/>
        <v>29.066666666666666</v>
      </c>
      <c r="Q85" s="162"/>
      <c r="R85" s="277" t="e">
        <f>PRODUCT(P85,#REF!)</f>
        <v>#REF!</v>
      </c>
      <c r="S85" s="162"/>
      <c r="T85" s="162"/>
      <c r="U85" s="161" t="e">
        <f>#N/A</f>
        <v>#N/A</v>
      </c>
      <c r="V85" s="162" t="s">
        <v>571</v>
      </c>
      <c r="W85" s="162" t="s">
        <v>1054</v>
      </c>
      <c r="X85" s="162" t="s">
        <v>666</v>
      </c>
      <c r="Y85" s="162" t="s">
        <v>1055</v>
      </c>
      <c r="Z85" s="162" t="s">
        <v>1056</v>
      </c>
      <c r="AA85" s="162" t="s">
        <v>1057</v>
      </c>
      <c r="AB85" s="162" t="s">
        <v>1058</v>
      </c>
      <c r="AC85" s="162" t="s">
        <v>1059</v>
      </c>
      <c r="AD85" s="162" t="s">
        <v>1060</v>
      </c>
      <c r="AE85" s="162" t="s">
        <v>1061</v>
      </c>
      <c r="AF85" s="278"/>
      <c r="AG85" s="278"/>
      <c r="AH85" s="279" t="e">
        <f>R85/#REF!</f>
        <v>#REF!</v>
      </c>
      <c r="AI85" s="280" t="e">
        <f t="shared" si="5"/>
        <v>#REF!</v>
      </c>
      <c r="AJ85" s="265"/>
      <c r="AK85" s="203">
        <v>85</v>
      </c>
    </row>
    <row r="86" spans="2:37" ht="54.95" customHeight="1">
      <c r="B86" s="201">
        <v>52</v>
      </c>
      <c r="C86" s="243" t="s">
        <v>312</v>
      </c>
      <c r="D86" s="243" t="s">
        <v>313</v>
      </c>
      <c r="E86" s="243" t="s">
        <v>314</v>
      </c>
      <c r="F86" s="275">
        <v>28.8</v>
      </c>
      <c r="G86" s="275">
        <v>30.2</v>
      </c>
      <c r="H86" s="275"/>
      <c r="I86" s="275"/>
      <c r="J86" s="275"/>
      <c r="K86" s="275"/>
      <c r="L86" s="275"/>
      <c r="M86" s="275">
        <v>28</v>
      </c>
      <c r="N86" s="203">
        <v>11437837.75</v>
      </c>
      <c r="O86" s="203">
        <v>7434594.5300000003</v>
      </c>
      <c r="P86" s="276">
        <f t="shared" si="4"/>
        <v>29</v>
      </c>
      <c r="Q86" s="162"/>
      <c r="R86" s="277" t="e">
        <f>PRODUCT(P86,#REF!)</f>
        <v>#REF!</v>
      </c>
      <c r="S86" s="162"/>
      <c r="T86" s="162"/>
      <c r="U86" s="161" t="e">
        <f>#N/A</f>
        <v>#N/A</v>
      </c>
      <c r="V86" s="162" t="s">
        <v>571</v>
      </c>
      <c r="W86" s="162" t="s">
        <v>659</v>
      </c>
      <c r="X86" s="162" t="s">
        <v>636</v>
      </c>
      <c r="Y86" s="162" t="s">
        <v>660</v>
      </c>
      <c r="Z86" s="162" t="s">
        <v>624</v>
      </c>
      <c r="AA86" s="162" t="s">
        <v>661</v>
      </c>
      <c r="AB86" s="162" t="s">
        <v>662</v>
      </c>
      <c r="AC86" s="162" t="s">
        <v>663</v>
      </c>
      <c r="AD86" s="162" t="s">
        <v>663</v>
      </c>
      <c r="AE86" s="162" t="s">
        <v>664</v>
      </c>
      <c r="AF86" s="278"/>
      <c r="AG86" s="278"/>
      <c r="AH86" s="279" t="e">
        <f>R86/#REF!</f>
        <v>#REF!</v>
      </c>
      <c r="AI86" s="280" t="e">
        <f t="shared" si="5"/>
        <v>#REF!</v>
      </c>
      <c r="AJ86" s="265"/>
      <c r="AK86" s="203">
        <v>65</v>
      </c>
    </row>
    <row r="87" spans="2:37" ht="54.95" customHeight="1">
      <c r="B87" s="201">
        <v>53</v>
      </c>
      <c r="C87" s="243" t="s">
        <v>1152</v>
      </c>
      <c r="D87" s="243" t="s">
        <v>315</v>
      </c>
      <c r="E87" s="243" t="s">
        <v>316</v>
      </c>
      <c r="F87" s="275">
        <v>25.8</v>
      </c>
      <c r="G87" s="275">
        <v>33</v>
      </c>
      <c r="H87" s="275"/>
      <c r="I87" s="275"/>
      <c r="J87" s="275"/>
      <c r="K87" s="275"/>
      <c r="L87" s="275"/>
      <c r="M87" s="275">
        <v>28</v>
      </c>
      <c r="N87" s="203">
        <v>2605338.84</v>
      </c>
      <c r="O87" s="203">
        <v>2214538.0099999998</v>
      </c>
      <c r="P87" s="276">
        <f t="shared" si="4"/>
        <v>28.933333333333334</v>
      </c>
      <c r="Q87" s="162"/>
      <c r="R87" s="277" t="e">
        <f>PRODUCT(P87,#REF!)</f>
        <v>#REF!</v>
      </c>
      <c r="S87" s="162"/>
      <c r="T87" s="162"/>
      <c r="U87" s="161" t="e">
        <f>#N/A</f>
        <v>#N/A</v>
      </c>
      <c r="V87" s="162" t="s">
        <v>571</v>
      </c>
      <c r="W87" s="162" t="s">
        <v>572</v>
      </c>
      <c r="X87" s="162" t="s">
        <v>573</v>
      </c>
      <c r="Y87" s="162" t="s">
        <v>574</v>
      </c>
      <c r="Z87" s="162" t="s">
        <v>575</v>
      </c>
      <c r="AA87" s="162" t="s">
        <v>576</v>
      </c>
      <c r="AB87" s="162" t="s">
        <v>577</v>
      </c>
      <c r="AC87" s="162" t="s">
        <v>578</v>
      </c>
      <c r="AD87" s="162" t="s">
        <v>579</v>
      </c>
      <c r="AE87" s="162" t="s">
        <v>580</v>
      </c>
      <c r="AF87" s="278"/>
      <c r="AG87" s="278"/>
      <c r="AH87" s="279" t="e">
        <f>R87/#REF!</f>
        <v>#REF!</v>
      </c>
      <c r="AI87" s="280" t="e">
        <f t="shared" si="5"/>
        <v>#REF!</v>
      </c>
      <c r="AJ87" s="265"/>
      <c r="AK87" s="203">
        <v>85</v>
      </c>
    </row>
    <row r="88" spans="2:37" ht="54.95" customHeight="1">
      <c r="B88" s="201">
        <v>54</v>
      </c>
      <c r="C88" s="243" t="s">
        <v>1166</v>
      </c>
      <c r="D88" s="243" t="s">
        <v>317</v>
      </c>
      <c r="E88" s="243" t="s">
        <v>318</v>
      </c>
      <c r="F88" s="275">
        <v>33.4</v>
      </c>
      <c r="G88" s="275"/>
      <c r="H88" s="275"/>
      <c r="I88" s="275">
        <v>28</v>
      </c>
      <c r="J88" s="275">
        <v>25.4</v>
      </c>
      <c r="K88" s="275"/>
      <c r="L88" s="275"/>
      <c r="M88" s="275"/>
      <c r="N88" s="203">
        <v>1341051.6399999999</v>
      </c>
      <c r="O88" s="203">
        <v>1139893.8899999999</v>
      </c>
      <c r="P88" s="276">
        <f t="shared" si="4"/>
        <v>28.933333333333334</v>
      </c>
      <c r="Q88" s="162"/>
      <c r="R88" s="277" t="e">
        <f>PRODUCT(P88,#REF!)</f>
        <v>#REF!</v>
      </c>
      <c r="S88" s="162"/>
      <c r="T88" s="162"/>
      <c r="U88" s="161" t="e">
        <f>#N/A</f>
        <v>#N/A</v>
      </c>
      <c r="V88" s="162" t="s">
        <v>658</v>
      </c>
      <c r="W88" s="162" t="s">
        <v>921</v>
      </c>
      <c r="X88" s="162" t="s">
        <v>573</v>
      </c>
      <c r="Y88" s="162" t="s">
        <v>922</v>
      </c>
      <c r="Z88" s="162" t="s">
        <v>923</v>
      </c>
      <c r="AA88" s="162" t="s">
        <v>924</v>
      </c>
      <c r="AB88" s="162" t="s">
        <v>925</v>
      </c>
      <c r="AC88" s="162">
        <v>338654084</v>
      </c>
      <c r="AD88" s="162">
        <v>338654084</v>
      </c>
      <c r="AE88" s="162" t="s">
        <v>926</v>
      </c>
      <c r="AF88" s="278"/>
      <c r="AG88" s="278"/>
      <c r="AH88" s="279" t="e">
        <f>R88/#REF!</f>
        <v>#REF!</v>
      </c>
      <c r="AI88" s="280" t="e">
        <f t="shared" si="5"/>
        <v>#REF!</v>
      </c>
      <c r="AJ88" s="265"/>
      <c r="AK88" s="203">
        <v>85</v>
      </c>
    </row>
    <row r="89" spans="2:37" ht="54.95" customHeight="1">
      <c r="B89" s="201">
        <v>55</v>
      </c>
      <c r="C89" s="243" t="s">
        <v>1177</v>
      </c>
      <c r="D89" s="243" t="s">
        <v>319</v>
      </c>
      <c r="E89" s="243" t="s">
        <v>320</v>
      </c>
      <c r="F89" s="275">
        <v>28.2</v>
      </c>
      <c r="G89" s="275"/>
      <c r="H89" s="275"/>
      <c r="I89" s="275">
        <v>34</v>
      </c>
      <c r="J89" s="275">
        <v>24.2</v>
      </c>
      <c r="K89" s="275"/>
      <c r="L89" s="275"/>
      <c r="M89" s="275"/>
      <c r="N89" s="203">
        <v>8920088.8599999994</v>
      </c>
      <c r="O89" s="203">
        <v>5352053.3099999996</v>
      </c>
      <c r="P89" s="276">
        <f t="shared" si="4"/>
        <v>28.8</v>
      </c>
      <c r="Q89" s="162"/>
      <c r="R89" s="277" t="e">
        <f>PRODUCT(P89,#REF!)</f>
        <v>#REF!</v>
      </c>
      <c r="S89" s="162"/>
      <c r="T89" s="162"/>
      <c r="U89" s="161" t="e">
        <f>#N/A</f>
        <v>#N/A</v>
      </c>
      <c r="V89" s="162" t="s">
        <v>571</v>
      </c>
      <c r="W89" s="162" t="s">
        <v>927</v>
      </c>
      <c r="X89" s="162" t="s">
        <v>636</v>
      </c>
      <c r="Y89" s="162" t="s">
        <v>928</v>
      </c>
      <c r="Z89" s="162" t="s">
        <v>929</v>
      </c>
      <c r="AA89" s="162" t="s">
        <v>930</v>
      </c>
      <c r="AB89" s="162" t="s">
        <v>931</v>
      </c>
      <c r="AC89" s="162">
        <v>323248107</v>
      </c>
      <c r="AD89" s="162">
        <v>323248189</v>
      </c>
      <c r="AE89" s="162" t="s">
        <v>932</v>
      </c>
      <c r="AF89" s="278"/>
      <c r="AG89" s="278"/>
      <c r="AH89" s="279" t="e">
        <f>R89/#REF!</f>
        <v>#REF!</v>
      </c>
      <c r="AI89" s="280" t="e">
        <f t="shared" si="5"/>
        <v>#REF!</v>
      </c>
      <c r="AJ89" s="265"/>
      <c r="AK89" s="203">
        <v>60</v>
      </c>
    </row>
    <row r="90" spans="2:37" ht="54.95" customHeight="1">
      <c r="B90" s="201">
        <v>56</v>
      </c>
      <c r="C90" s="243" t="s">
        <v>321</v>
      </c>
      <c r="D90" s="243" t="s">
        <v>322</v>
      </c>
      <c r="E90" s="243" t="s">
        <v>323</v>
      </c>
      <c r="F90" s="275">
        <v>24.4</v>
      </c>
      <c r="G90" s="275">
        <v>28.8</v>
      </c>
      <c r="H90" s="275"/>
      <c r="I90" s="275">
        <v>32.6</v>
      </c>
      <c r="J90" s="275"/>
      <c r="K90" s="275"/>
      <c r="L90" s="275"/>
      <c r="M90" s="275"/>
      <c r="N90" s="203">
        <v>3368375.64</v>
      </c>
      <c r="O90" s="203">
        <v>2863119.29</v>
      </c>
      <c r="P90" s="276">
        <f t="shared" si="4"/>
        <v>28.600000000000005</v>
      </c>
      <c r="Q90" s="162"/>
      <c r="R90" s="277" t="e">
        <f>PRODUCT(P90,#REF!)</f>
        <v>#REF!</v>
      </c>
      <c r="S90" s="162"/>
      <c r="T90" s="162"/>
      <c r="U90" s="161" t="e">
        <f>#N/A</f>
        <v>#N/A</v>
      </c>
      <c r="V90" s="162" t="s">
        <v>658</v>
      </c>
      <c r="W90" s="162" t="s">
        <v>862</v>
      </c>
      <c r="X90" s="162" t="s">
        <v>573</v>
      </c>
      <c r="Y90" s="162" t="s">
        <v>863</v>
      </c>
      <c r="Z90" s="162"/>
      <c r="AA90" s="162" t="s">
        <v>864</v>
      </c>
      <c r="AB90" s="162" t="s">
        <v>865</v>
      </c>
      <c r="AC90" s="162" t="s">
        <v>866</v>
      </c>
      <c r="AD90" s="162" t="s">
        <v>867</v>
      </c>
      <c r="AE90" s="162" t="s">
        <v>868</v>
      </c>
      <c r="AF90" s="278"/>
      <c r="AG90" s="278"/>
      <c r="AH90" s="279" t="e">
        <f>R90/#REF!</f>
        <v>#REF!</v>
      </c>
      <c r="AI90" s="280" t="e">
        <f t="shared" si="5"/>
        <v>#REF!</v>
      </c>
      <c r="AJ90" s="265"/>
      <c r="AK90" s="203">
        <v>85</v>
      </c>
    </row>
    <row r="91" spans="2:37" ht="54.95" customHeight="1">
      <c r="B91" s="201">
        <v>57</v>
      </c>
      <c r="C91" s="281" t="s">
        <v>167</v>
      </c>
      <c r="D91" s="281" t="s">
        <v>324</v>
      </c>
      <c r="E91" s="281" t="s">
        <v>325</v>
      </c>
      <c r="F91" s="275">
        <v>32.6</v>
      </c>
      <c r="G91" s="275">
        <v>24.2</v>
      </c>
      <c r="H91" s="275"/>
      <c r="I91" s="275">
        <v>29</v>
      </c>
      <c r="J91" s="275"/>
      <c r="K91" s="275"/>
      <c r="L91" s="275"/>
      <c r="M91" s="275"/>
      <c r="N91" s="240">
        <v>2424640</v>
      </c>
      <c r="O91" s="240">
        <v>2047480</v>
      </c>
      <c r="P91" s="276">
        <f t="shared" si="4"/>
        <v>28.599999999999998</v>
      </c>
      <c r="Q91" s="162"/>
      <c r="R91" s="277" t="e">
        <f>PRODUCT(P91,#REF!)</f>
        <v>#REF!</v>
      </c>
      <c r="S91" s="162"/>
      <c r="T91" s="162"/>
      <c r="U91" s="161" t="e">
        <f>#N/A</f>
        <v>#N/A</v>
      </c>
      <c r="V91" s="162" t="s">
        <v>571</v>
      </c>
      <c r="W91" s="162" t="s">
        <v>913</v>
      </c>
      <c r="X91" s="162" t="s">
        <v>636</v>
      </c>
      <c r="Y91" s="162" t="s">
        <v>914</v>
      </c>
      <c r="Z91" s="162" t="s">
        <v>915</v>
      </c>
      <c r="AA91" s="162" t="s">
        <v>916</v>
      </c>
      <c r="AB91" s="162" t="s">
        <v>917</v>
      </c>
      <c r="AC91" s="162" t="s">
        <v>918</v>
      </c>
      <c r="AD91" s="162" t="s">
        <v>919</v>
      </c>
      <c r="AE91" s="162" t="s">
        <v>920</v>
      </c>
      <c r="AF91" s="278"/>
      <c r="AG91" s="278"/>
      <c r="AH91" s="279" t="e">
        <f>R91/#REF!</f>
        <v>#REF!</v>
      </c>
      <c r="AI91" s="280" t="e">
        <f t="shared" si="5"/>
        <v>#REF!</v>
      </c>
      <c r="AJ91" s="265"/>
      <c r="AK91" s="203">
        <v>85</v>
      </c>
    </row>
    <row r="92" spans="2:37" ht="54.95" customHeight="1">
      <c r="B92" s="201">
        <v>58</v>
      </c>
      <c r="C92" s="243" t="s">
        <v>326</v>
      </c>
      <c r="D92" s="243" t="s">
        <v>327</v>
      </c>
      <c r="E92" s="243" t="s">
        <v>328</v>
      </c>
      <c r="F92" s="275"/>
      <c r="G92" s="275"/>
      <c r="H92" s="275"/>
      <c r="I92" s="275"/>
      <c r="J92" s="275">
        <v>24.2</v>
      </c>
      <c r="K92" s="275"/>
      <c r="L92" s="275">
        <v>32</v>
      </c>
      <c r="M92" s="275">
        <v>28.6</v>
      </c>
      <c r="N92" s="203">
        <v>6332253.0999999996</v>
      </c>
      <c r="O92" s="203">
        <v>5382415.1299999999</v>
      </c>
      <c r="P92" s="276">
        <f t="shared" si="4"/>
        <v>28.266666666666669</v>
      </c>
      <c r="Q92" s="162"/>
      <c r="R92" s="277" t="e">
        <f>PRODUCT(P92,#REF!)</f>
        <v>#REF!</v>
      </c>
      <c r="S92" s="162"/>
      <c r="T92" s="162"/>
      <c r="U92" s="161" t="e">
        <f>#N/A</f>
        <v>#N/A</v>
      </c>
      <c r="V92" s="162" t="s">
        <v>571</v>
      </c>
      <c r="W92" s="162" t="s">
        <v>946</v>
      </c>
      <c r="X92" s="162" t="s">
        <v>573</v>
      </c>
      <c r="Y92" s="162" t="s">
        <v>947</v>
      </c>
      <c r="Z92" s="162" t="s">
        <v>948</v>
      </c>
      <c r="AA92" s="162" t="s">
        <v>949</v>
      </c>
      <c r="AB92" s="162" t="s">
        <v>950</v>
      </c>
      <c r="AC92" s="162" t="s">
        <v>951</v>
      </c>
      <c r="AD92" s="162" t="s">
        <v>952</v>
      </c>
      <c r="AE92" s="162" t="s">
        <v>953</v>
      </c>
      <c r="AF92" s="278"/>
      <c r="AG92" s="278"/>
      <c r="AH92" s="279" t="e">
        <f>R92/#REF!</f>
        <v>#REF!</v>
      </c>
      <c r="AI92" s="280" t="e">
        <f t="shared" si="5"/>
        <v>#REF!</v>
      </c>
      <c r="AJ92" s="265"/>
      <c r="AK92" s="203">
        <v>85</v>
      </c>
    </row>
    <row r="93" spans="2:37" ht="54.95" customHeight="1">
      <c r="B93" s="201">
        <v>59</v>
      </c>
      <c r="C93" s="243" t="s">
        <v>198</v>
      </c>
      <c r="D93" s="243" t="s">
        <v>329</v>
      </c>
      <c r="E93" s="243" t="s">
        <v>330</v>
      </c>
      <c r="F93" s="275">
        <v>25.2</v>
      </c>
      <c r="G93" s="275"/>
      <c r="H93" s="275"/>
      <c r="I93" s="275"/>
      <c r="J93" s="275"/>
      <c r="K93" s="275">
        <v>25</v>
      </c>
      <c r="L93" s="275"/>
      <c r="M93" s="275">
        <v>33.6</v>
      </c>
      <c r="N93" s="203">
        <v>7918556.0999999996</v>
      </c>
      <c r="O93" s="203">
        <v>4751133.66</v>
      </c>
      <c r="P93" s="276">
        <f t="shared" ref="P93:P103" si="7">AVERAGE(F93:M93)</f>
        <v>27.933333333333337</v>
      </c>
      <c r="Q93" s="162"/>
      <c r="R93" s="277" t="e">
        <f>PRODUCT(P93,#REF!)</f>
        <v>#REF!</v>
      </c>
      <c r="S93" s="162"/>
      <c r="T93" s="162"/>
      <c r="U93" s="161" t="e">
        <f>#N/A</f>
        <v>#N/A</v>
      </c>
      <c r="V93" s="162" t="s">
        <v>571</v>
      </c>
      <c r="W93" s="162" t="s">
        <v>1067</v>
      </c>
      <c r="X93" s="162" t="s">
        <v>573</v>
      </c>
      <c r="Y93" s="162" t="s">
        <v>1068</v>
      </c>
      <c r="Z93" s="162" t="s">
        <v>1069</v>
      </c>
      <c r="AA93" s="162" t="s">
        <v>1070</v>
      </c>
      <c r="AB93" s="162" t="s">
        <v>1071</v>
      </c>
      <c r="AC93" s="162" t="s">
        <v>1072</v>
      </c>
      <c r="AD93" s="162" t="s">
        <v>1073</v>
      </c>
      <c r="AE93" s="162" t="s">
        <v>1074</v>
      </c>
      <c r="AF93" s="278"/>
      <c r="AG93" s="278"/>
      <c r="AH93" s="279" t="e">
        <f>R93/#REF!</f>
        <v>#REF!</v>
      </c>
      <c r="AI93" s="280" t="e">
        <f t="shared" si="5"/>
        <v>#REF!</v>
      </c>
      <c r="AJ93" s="265"/>
      <c r="AK93" s="203">
        <v>60</v>
      </c>
    </row>
    <row r="94" spans="2:37" ht="54.95" customHeight="1">
      <c r="B94" s="201">
        <v>60</v>
      </c>
      <c r="C94" s="243" t="s">
        <v>1180</v>
      </c>
      <c r="D94" s="243" t="s">
        <v>331</v>
      </c>
      <c r="E94" s="243" t="s">
        <v>332</v>
      </c>
      <c r="F94" s="275">
        <v>26.4</v>
      </c>
      <c r="G94" s="275">
        <v>28.2</v>
      </c>
      <c r="H94" s="275"/>
      <c r="I94" s="275"/>
      <c r="J94" s="275"/>
      <c r="K94" s="275"/>
      <c r="L94" s="275"/>
      <c r="M94" s="275">
        <v>28.8</v>
      </c>
      <c r="N94" s="203">
        <v>2048572.58</v>
      </c>
      <c r="O94" s="203">
        <v>1671548.44</v>
      </c>
      <c r="P94" s="276">
        <f t="shared" si="7"/>
        <v>27.799999999999997</v>
      </c>
      <c r="Q94" s="162"/>
      <c r="R94" s="277" t="e">
        <f>PRODUCT(P94,#REF!)</f>
        <v>#REF!</v>
      </c>
      <c r="S94" s="162"/>
      <c r="T94" s="162"/>
      <c r="U94" s="161" t="e">
        <f>#N/A</f>
        <v>#N/A</v>
      </c>
      <c r="V94" s="162" t="s">
        <v>571</v>
      </c>
      <c r="W94" s="162" t="s">
        <v>773</v>
      </c>
      <c r="X94" s="162" t="s">
        <v>636</v>
      </c>
      <c r="Y94" s="162" t="s">
        <v>774</v>
      </c>
      <c r="Z94" s="162" t="s">
        <v>575</v>
      </c>
      <c r="AA94" s="162" t="s">
        <v>775</v>
      </c>
      <c r="AB94" s="162" t="s">
        <v>776</v>
      </c>
      <c r="AC94" s="162">
        <v>343510530</v>
      </c>
      <c r="AD94" s="162">
        <v>343510511</v>
      </c>
      <c r="AE94" s="162" t="s">
        <v>777</v>
      </c>
      <c r="AF94" s="278"/>
      <c r="AG94" s="278"/>
      <c r="AH94" s="279" t="e">
        <f>R94/#REF!</f>
        <v>#REF!</v>
      </c>
      <c r="AI94" s="280" t="e">
        <f t="shared" ref="AI94:AI103" si="8">AI93+O94</f>
        <v>#REF!</v>
      </c>
      <c r="AJ94" s="265"/>
      <c r="AK94" s="203">
        <v>85</v>
      </c>
    </row>
    <row r="95" spans="2:37" ht="54.95" customHeight="1">
      <c r="B95" s="201">
        <v>61</v>
      </c>
      <c r="C95" s="243" t="s">
        <v>333</v>
      </c>
      <c r="D95" s="243" t="s">
        <v>334</v>
      </c>
      <c r="E95" s="243" t="s">
        <v>335</v>
      </c>
      <c r="F95" s="275">
        <v>27.2</v>
      </c>
      <c r="G95" s="275"/>
      <c r="H95" s="275">
        <v>27</v>
      </c>
      <c r="I95" s="275"/>
      <c r="J95" s="275"/>
      <c r="K95" s="275"/>
      <c r="L95" s="275">
        <v>28.4</v>
      </c>
      <c r="M95" s="275"/>
      <c r="N95" s="203">
        <v>608572.6</v>
      </c>
      <c r="O95" s="203">
        <v>517286.71</v>
      </c>
      <c r="P95" s="276">
        <f t="shared" si="7"/>
        <v>27.533333333333331</v>
      </c>
      <c r="Q95" s="162"/>
      <c r="R95" s="277" t="e">
        <f>PRODUCT(P95,#REF!)</f>
        <v>#REF!</v>
      </c>
      <c r="S95" s="162"/>
      <c r="T95" s="162"/>
      <c r="U95" s="161" t="e">
        <f>#N/A</f>
        <v>#N/A</v>
      </c>
      <c r="V95" s="162" t="s">
        <v>571</v>
      </c>
      <c r="W95" s="162" t="s">
        <v>1062</v>
      </c>
      <c r="X95" s="162" t="s">
        <v>573</v>
      </c>
      <c r="Y95" s="162" t="s">
        <v>1063</v>
      </c>
      <c r="Z95" s="162" t="s">
        <v>575</v>
      </c>
      <c r="AA95" s="162" t="s">
        <v>1064</v>
      </c>
      <c r="AB95" s="162" t="s">
        <v>1065</v>
      </c>
      <c r="AC95" s="162">
        <v>343151225</v>
      </c>
      <c r="AD95" s="162">
        <v>343151048</v>
      </c>
      <c r="AE95" s="162" t="s">
        <v>1066</v>
      </c>
      <c r="AF95" s="278"/>
      <c r="AG95" s="278"/>
      <c r="AH95" s="279" t="e">
        <f>R95/#REF!</f>
        <v>#REF!</v>
      </c>
      <c r="AI95" s="280" t="e">
        <f t="shared" si="8"/>
        <v>#REF!</v>
      </c>
      <c r="AJ95" s="265"/>
      <c r="AK95" s="203">
        <v>85</v>
      </c>
    </row>
    <row r="96" spans="2:37" ht="54.95" customHeight="1">
      <c r="B96" s="201">
        <v>62</v>
      </c>
      <c r="C96" s="243" t="s">
        <v>186</v>
      </c>
      <c r="D96" s="243" t="s">
        <v>336</v>
      </c>
      <c r="E96" s="243" t="s">
        <v>337</v>
      </c>
      <c r="F96" s="275">
        <v>29.8</v>
      </c>
      <c r="G96" s="275">
        <v>24.8</v>
      </c>
      <c r="H96" s="275"/>
      <c r="I96" s="275"/>
      <c r="J96" s="275"/>
      <c r="K96" s="275"/>
      <c r="L96" s="275"/>
      <c r="M96" s="275">
        <v>27.8</v>
      </c>
      <c r="N96" s="203">
        <v>11997815.17</v>
      </c>
      <c r="O96" s="203">
        <v>10198142.890000001</v>
      </c>
      <c r="P96" s="276">
        <f t="shared" si="7"/>
        <v>27.466666666666669</v>
      </c>
      <c r="Q96" s="162"/>
      <c r="R96" s="277" t="e">
        <f>PRODUCT(P96,#REF!)</f>
        <v>#REF!</v>
      </c>
      <c r="S96" s="162"/>
      <c r="T96" s="162"/>
      <c r="U96" s="161" t="e">
        <f>#N/A</f>
        <v>#N/A</v>
      </c>
      <c r="V96" s="162" t="s">
        <v>571</v>
      </c>
      <c r="W96" s="162" t="s">
        <v>762</v>
      </c>
      <c r="X96" s="162" t="s">
        <v>636</v>
      </c>
      <c r="Y96" s="162" t="s">
        <v>763</v>
      </c>
      <c r="Z96" s="162" t="s">
        <v>764</v>
      </c>
      <c r="AA96" s="162" t="s">
        <v>765</v>
      </c>
      <c r="AB96" s="162" t="s">
        <v>655</v>
      </c>
      <c r="AC96" s="162">
        <v>343229203</v>
      </c>
      <c r="AD96" s="162">
        <v>343229111</v>
      </c>
      <c r="AE96" s="162" t="s">
        <v>766</v>
      </c>
      <c r="AF96" s="278"/>
      <c r="AG96" s="278"/>
      <c r="AH96" s="279" t="e">
        <f>R96/#REF!</f>
        <v>#REF!</v>
      </c>
      <c r="AI96" s="280" t="e">
        <f t="shared" si="8"/>
        <v>#REF!</v>
      </c>
      <c r="AJ96" s="265"/>
      <c r="AK96" s="203">
        <v>85</v>
      </c>
    </row>
    <row r="97" spans="2:37" ht="54.95" customHeight="1">
      <c r="B97" s="201">
        <v>63</v>
      </c>
      <c r="C97" s="243" t="s">
        <v>338</v>
      </c>
      <c r="D97" s="243" t="s">
        <v>339</v>
      </c>
      <c r="E97" s="243" t="s">
        <v>340</v>
      </c>
      <c r="F97" s="275">
        <v>24.4</v>
      </c>
      <c r="G97" s="275"/>
      <c r="H97" s="275"/>
      <c r="I97" s="275"/>
      <c r="J97" s="275"/>
      <c r="K97" s="275"/>
      <c r="L97" s="275">
        <v>25.8</v>
      </c>
      <c r="M97" s="275">
        <v>31.4</v>
      </c>
      <c r="N97" s="203">
        <v>4704386.24</v>
      </c>
      <c r="O97" s="203">
        <v>3998728.3</v>
      </c>
      <c r="P97" s="276">
        <f t="shared" si="7"/>
        <v>27.2</v>
      </c>
      <c r="Q97" s="162"/>
      <c r="R97" s="277" t="e">
        <f>PRODUCT(P97,#REF!)</f>
        <v>#REF!</v>
      </c>
      <c r="S97" s="162"/>
      <c r="T97" s="162"/>
      <c r="U97" s="161" t="e">
        <f>#N/A</f>
        <v>#N/A</v>
      </c>
      <c r="V97" s="162" t="s">
        <v>571</v>
      </c>
      <c r="W97" s="162" t="s">
        <v>1099</v>
      </c>
      <c r="X97" s="162" t="s">
        <v>856</v>
      </c>
      <c r="Y97" s="162" t="s">
        <v>1100</v>
      </c>
      <c r="Z97" s="162" t="s">
        <v>856</v>
      </c>
      <c r="AA97" s="162" t="s">
        <v>1101</v>
      </c>
      <c r="AB97" s="162" t="s">
        <v>1102</v>
      </c>
      <c r="AC97" s="162" t="s">
        <v>1103</v>
      </c>
      <c r="AD97" s="162" t="s">
        <v>1104</v>
      </c>
      <c r="AE97" s="162" t="s">
        <v>1105</v>
      </c>
      <c r="AF97" s="278"/>
      <c r="AG97" s="278"/>
      <c r="AH97" s="279" t="e">
        <f>R97/#REF!</f>
        <v>#REF!</v>
      </c>
      <c r="AI97" s="280" t="e">
        <f t="shared" si="8"/>
        <v>#REF!</v>
      </c>
      <c r="AJ97" s="265"/>
      <c r="AK97" s="203">
        <v>85</v>
      </c>
    </row>
    <row r="98" spans="2:37" ht="54.95" customHeight="1">
      <c r="B98" s="201">
        <v>64</v>
      </c>
      <c r="C98" s="243" t="s">
        <v>341</v>
      </c>
      <c r="D98" s="243" t="s">
        <v>342</v>
      </c>
      <c r="E98" s="243" t="s">
        <v>343</v>
      </c>
      <c r="F98" s="275">
        <v>28.2</v>
      </c>
      <c r="G98" s="275">
        <v>26.2</v>
      </c>
      <c r="H98" s="275">
        <v>26.4</v>
      </c>
      <c r="I98" s="275"/>
      <c r="J98" s="275"/>
      <c r="K98" s="275"/>
      <c r="L98" s="275"/>
      <c r="M98" s="275"/>
      <c r="N98" s="203">
        <v>1211999.04</v>
      </c>
      <c r="O98" s="203">
        <v>1030199.18</v>
      </c>
      <c r="P98" s="276">
        <f t="shared" si="7"/>
        <v>26.933333333333334</v>
      </c>
      <c r="Q98" s="162"/>
      <c r="R98" s="277" t="e">
        <f>PRODUCT(P98,#REF!)</f>
        <v>#REF!</v>
      </c>
      <c r="S98" s="162"/>
      <c r="T98" s="162"/>
      <c r="U98" s="161" t="e">
        <f>#N/A</f>
        <v>#N/A</v>
      </c>
      <c r="V98" s="162" t="s">
        <v>571</v>
      </c>
      <c r="W98" s="162" t="s">
        <v>733</v>
      </c>
      <c r="X98" s="162" t="s">
        <v>573</v>
      </c>
      <c r="Y98" s="162" t="s">
        <v>734</v>
      </c>
      <c r="Z98" s="162" t="s">
        <v>735</v>
      </c>
      <c r="AA98" s="162" t="s">
        <v>736</v>
      </c>
      <c r="AB98" s="162" t="s">
        <v>737</v>
      </c>
      <c r="AC98" s="162" t="s">
        <v>738</v>
      </c>
      <c r="AD98" s="162" t="s">
        <v>739</v>
      </c>
      <c r="AE98" s="162" t="s">
        <v>740</v>
      </c>
      <c r="AF98" s="278"/>
      <c r="AG98" s="278"/>
      <c r="AH98" s="279" t="e">
        <f>R98/#REF!</f>
        <v>#REF!</v>
      </c>
      <c r="AI98" s="280" t="e">
        <f t="shared" si="8"/>
        <v>#REF!</v>
      </c>
      <c r="AJ98" s="265"/>
      <c r="AK98" s="203">
        <v>85</v>
      </c>
    </row>
    <row r="99" spans="2:37" ht="54.95" customHeight="1">
      <c r="B99" s="201">
        <v>65</v>
      </c>
      <c r="C99" s="243" t="s">
        <v>347</v>
      </c>
      <c r="D99" s="243" t="s">
        <v>348</v>
      </c>
      <c r="E99" s="243" t="s">
        <v>349</v>
      </c>
      <c r="F99" s="275">
        <v>32</v>
      </c>
      <c r="G99" s="275">
        <v>24</v>
      </c>
      <c r="H99" s="275">
        <v>24</v>
      </c>
      <c r="I99" s="275"/>
      <c r="J99" s="275"/>
      <c r="K99" s="275"/>
      <c r="L99" s="275"/>
      <c r="M99" s="275"/>
      <c r="N99" s="203">
        <v>1610000</v>
      </c>
      <c r="O99" s="203">
        <v>1368500</v>
      </c>
      <c r="P99" s="276">
        <f t="shared" si="7"/>
        <v>26.666666666666668</v>
      </c>
      <c r="Q99" s="162"/>
      <c r="R99" s="277" t="e">
        <f>PRODUCT(P99,#REF!)</f>
        <v>#REF!</v>
      </c>
      <c r="S99" s="162"/>
      <c r="T99" s="162"/>
      <c r="U99" s="161" t="e">
        <f>#N/A</f>
        <v>#N/A</v>
      </c>
      <c r="V99" s="162" t="s">
        <v>571</v>
      </c>
      <c r="W99" s="162" t="s">
        <v>828</v>
      </c>
      <c r="X99" s="162" t="s">
        <v>573</v>
      </c>
      <c r="Y99" s="162" t="s">
        <v>829</v>
      </c>
      <c r="Z99" s="162" t="s">
        <v>575</v>
      </c>
      <c r="AA99" s="162" t="s">
        <v>830</v>
      </c>
      <c r="AB99" s="162" t="s">
        <v>831</v>
      </c>
      <c r="AC99" s="162" t="s">
        <v>832</v>
      </c>
      <c r="AD99" s="162" t="s">
        <v>832</v>
      </c>
      <c r="AE99" s="162" t="s">
        <v>833</v>
      </c>
      <c r="AF99" s="278"/>
      <c r="AG99" s="278"/>
      <c r="AH99" s="279" t="e">
        <f>R99/#REF!</f>
        <v>#REF!</v>
      </c>
      <c r="AI99" s="280" t="e">
        <f>AI20+O99</f>
        <v>#REF!</v>
      </c>
      <c r="AJ99" s="265"/>
      <c r="AK99" s="203">
        <v>85</v>
      </c>
    </row>
    <row r="100" spans="2:37" ht="54.95" customHeight="1">
      <c r="B100" s="201">
        <v>66</v>
      </c>
      <c r="C100" s="243" t="s">
        <v>350</v>
      </c>
      <c r="D100" s="243" t="s">
        <v>351</v>
      </c>
      <c r="E100" s="243" t="s">
        <v>352</v>
      </c>
      <c r="F100" s="275">
        <v>24.4</v>
      </c>
      <c r="G100" s="275">
        <v>28.4</v>
      </c>
      <c r="H100" s="275">
        <v>26.8</v>
      </c>
      <c r="I100" s="275"/>
      <c r="J100" s="275"/>
      <c r="K100" s="275"/>
      <c r="L100" s="275"/>
      <c r="M100" s="275"/>
      <c r="N100" s="203">
        <v>19776244.57</v>
      </c>
      <c r="O100" s="203">
        <v>16809807.879999999</v>
      </c>
      <c r="P100" s="276">
        <f t="shared" si="7"/>
        <v>26.533333333333331</v>
      </c>
      <c r="Q100" s="162"/>
      <c r="R100" s="277" t="e">
        <f>PRODUCT(P100,#REF!)</f>
        <v>#REF!</v>
      </c>
      <c r="S100" s="162"/>
      <c r="T100" s="162"/>
      <c r="U100" s="161" t="e">
        <f>#N/A</f>
        <v>#N/A</v>
      </c>
      <c r="V100" s="162" t="s">
        <v>571</v>
      </c>
      <c r="W100" s="162" t="s">
        <v>628</v>
      </c>
      <c r="X100" s="162" t="s">
        <v>573</v>
      </c>
      <c r="Y100" s="162" t="s">
        <v>629</v>
      </c>
      <c r="Z100" s="162" t="s">
        <v>630</v>
      </c>
      <c r="AA100" s="162" t="s">
        <v>631</v>
      </c>
      <c r="AB100" s="162" t="s">
        <v>632</v>
      </c>
      <c r="AC100" s="162" t="s">
        <v>633</v>
      </c>
      <c r="AD100" s="162" t="s">
        <v>633</v>
      </c>
      <c r="AE100" s="162" t="s">
        <v>634</v>
      </c>
      <c r="AF100" s="278"/>
      <c r="AG100" s="278"/>
      <c r="AH100" s="279" t="e">
        <f>R100/#REF!</f>
        <v>#REF!</v>
      </c>
      <c r="AI100" s="280" t="e">
        <f t="shared" si="8"/>
        <v>#REF!</v>
      </c>
      <c r="AJ100" s="265"/>
      <c r="AK100" s="203">
        <v>85</v>
      </c>
    </row>
    <row r="101" spans="2:37" ht="54.95" customHeight="1">
      <c r="B101" s="201">
        <v>67</v>
      </c>
      <c r="C101" s="243" t="s">
        <v>562</v>
      </c>
      <c r="D101" s="243" t="s">
        <v>353</v>
      </c>
      <c r="E101" s="243" t="s">
        <v>354</v>
      </c>
      <c r="F101" s="275">
        <v>29.6</v>
      </c>
      <c r="G101" s="275"/>
      <c r="H101" s="275"/>
      <c r="I101" s="275">
        <v>25.8</v>
      </c>
      <c r="J101" s="275">
        <v>24</v>
      </c>
      <c r="K101" s="275"/>
      <c r="L101" s="275"/>
      <c r="M101" s="275"/>
      <c r="N101" s="203">
        <v>4031790</v>
      </c>
      <c r="O101" s="203">
        <v>3427021.5</v>
      </c>
      <c r="P101" s="276">
        <f t="shared" si="7"/>
        <v>26.466666666666669</v>
      </c>
      <c r="Q101" s="162"/>
      <c r="R101" s="277" t="e">
        <f>PRODUCT(P101,#REF!)</f>
        <v>#REF!</v>
      </c>
      <c r="S101" s="162"/>
      <c r="T101" s="162"/>
      <c r="U101" s="161" t="e">
        <f>#N/A</f>
        <v>#N/A</v>
      </c>
      <c r="V101" s="162" t="s">
        <v>571</v>
      </c>
      <c r="W101" s="162" t="s">
        <v>588</v>
      </c>
      <c r="X101" s="162" t="s">
        <v>573</v>
      </c>
      <c r="Y101" s="162" t="s">
        <v>589</v>
      </c>
      <c r="Z101" s="162" t="s">
        <v>583</v>
      </c>
      <c r="AA101" s="162" t="s">
        <v>590</v>
      </c>
      <c r="AB101" s="162" t="s">
        <v>591</v>
      </c>
      <c r="AC101" s="162" t="s">
        <v>592</v>
      </c>
      <c r="AD101" s="162" t="s">
        <v>593</v>
      </c>
      <c r="AE101" s="162" t="s">
        <v>594</v>
      </c>
      <c r="AF101" s="278"/>
      <c r="AG101" s="278"/>
      <c r="AH101" s="279" t="e">
        <f>R101/#REF!</f>
        <v>#REF!</v>
      </c>
      <c r="AI101" s="280" t="e">
        <f t="shared" si="8"/>
        <v>#REF!</v>
      </c>
      <c r="AJ101" s="265"/>
      <c r="AK101" s="203">
        <v>85</v>
      </c>
    </row>
    <row r="102" spans="2:37" ht="54.95" customHeight="1">
      <c r="B102" s="201">
        <v>68</v>
      </c>
      <c r="C102" s="243" t="s">
        <v>296</v>
      </c>
      <c r="D102" s="243" t="s">
        <v>355</v>
      </c>
      <c r="E102" s="243" t="s">
        <v>356</v>
      </c>
      <c r="F102" s="275">
        <v>24.2</v>
      </c>
      <c r="G102" s="275"/>
      <c r="H102" s="275">
        <v>30.2</v>
      </c>
      <c r="I102" s="275"/>
      <c r="J102" s="275"/>
      <c r="K102" s="275"/>
      <c r="L102" s="275">
        <v>24.4</v>
      </c>
      <c r="M102" s="275"/>
      <c r="N102" s="203">
        <v>1186567.57</v>
      </c>
      <c r="O102" s="203">
        <v>1008582.43</v>
      </c>
      <c r="P102" s="276">
        <f t="shared" si="7"/>
        <v>26.266666666666666</v>
      </c>
      <c r="Q102" s="162"/>
      <c r="R102" s="277" t="e">
        <f>PRODUCT(P102,#REF!)</f>
        <v>#REF!</v>
      </c>
      <c r="S102" s="162"/>
      <c r="T102" s="162"/>
      <c r="U102" s="161" t="e">
        <f>#N/A</f>
        <v>#N/A</v>
      </c>
      <c r="V102" s="162" t="s">
        <v>571</v>
      </c>
      <c r="W102" s="162" t="s">
        <v>695</v>
      </c>
      <c r="X102" s="162" t="s">
        <v>636</v>
      </c>
      <c r="Y102" s="162" t="s">
        <v>696</v>
      </c>
      <c r="Z102" s="162" t="s">
        <v>697</v>
      </c>
      <c r="AA102" s="162" t="s">
        <v>698</v>
      </c>
      <c r="AB102" s="162" t="s">
        <v>699</v>
      </c>
      <c r="AC102" s="162" t="s">
        <v>700</v>
      </c>
      <c r="AD102" s="162" t="s">
        <v>701</v>
      </c>
      <c r="AE102" s="162" t="s">
        <v>702</v>
      </c>
      <c r="AF102" s="278"/>
      <c r="AG102" s="278"/>
      <c r="AH102" s="279" t="e">
        <f>R102/#REF!</f>
        <v>#REF!</v>
      </c>
      <c r="AI102" s="280" t="e">
        <f t="shared" si="8"/>
        <v>#REF!</v>
      </c>
      <c r="AJ102" s="265"/>
      <c r="AK102" s="203">
        <v>85</v>
      </c>
    </row>
    <row r="103" spans="2:37" ht="54.95" customHeight="1">
      <c r="B103" s="201">
        <v>69</v>
      </c>
      <c r="C103" s="243" t="s">
        <v>148</v>
      </c>
      <c r="D103" s="243" t="s">
        <v>357</v>
      </c>
      <c r="E103" s="243" t="s">
        <v>358</v>
      </c>
      <c r="F103" s="275">
        <v>24.2</v>
      </c>
      <c r="G103" s="275"/>
      <c r="H103" s="275"/>
      <c r="I103" s="275"/>
      <c r="J103" s="275">
        <v>24.2</v>
      </c>
      <c r="K103" s="275"/>
      <c r="L103" s="275">
        <v>27</v>
      </c>
      <c r="M103" s="275"/>
      <c r="N103" s="203">
        <v>846145.82</v>
      </c>
      <c r="O103" s="203">
        <v>719223.94</v>
      </c>
      <c r="P103" s="276">
        <f t="shared" si="7"/>
        <v>25.133333333333336</v>
      </c>
      <c r="Q103" s="162"/>
      <c r="R103" s="277" t="e">
        <f>PRODUCT(P103,#REF!)</f>
        <v>#REF!</v>
      </c>
      <c r="S103" s="162"/>
      <c r="T103" s="162"/>
      <c r="U103" s="161" t="e">
        <f>#N/A</f>
        <v>#N/A</v>
      </c>
      <c r="V103" s="162" t="s">
        <v>571</v>
      </c>
      <c r="W103" s="162" t="s">
        <v>900</v>
      </c>
      <c r="X103" s="162" t="s">
        <v>666</v>
      </c>
      <c r="Y103" s="162" t="s">
        <v>901</v>
      </c>
      <c r="Z103" s="162" t="s">
        <v>575</v>
      </c>
      <c r="AA103" s="162" t="s">
        <v>902</v>
      </c>
      <c r="AB103" s="162" t="s">
        <v>903</v>
      </c>
      <c r="AC103" s="162" t="s">
        <v>904</v>
      </c>
      <c r="AD103" s="162" t="s">
        <v>905</v>
      </c>
      <c r="AE103" s="162" t="s">
        <v>906</v>
      </c>
      <c r="AF103" s="278"/>
      <c r="AG103" s="278"/>
      <c r="AH103" s="279" t="e">
        <f>R103/#REF!</f>
        <v>#REF!</v>
      </c>
      <c r="AI103" s="280" t="e">
        <f t="shared" si="8"/>
        <v>#REF!</v>
      </c>
      <c r="AJ103" s="265"/>
      <c r="AK103" s="203">
        <v>85</v>
      </c>
    </row>
    <row r="104" spans="2:37" ht="54.95" customHeight="1">
      <c r="B104" s="201">
        <v>70</v>
      </c>
      <c r="C104" s="243" t="s">
        <v>1169</v>
      </c>
      <c r="D104" s="243" t="s">
        <v>359</v>
      </c>
      <c r="E104" s="243" t="s">
        <v>360</v>
      </c>
      <c r="F104" s="282"/>
      <c r="G104" s="282"/>
      <c r="H104" s="282"/>
      <c r="I104" s="282"/>
      <c r="J104" s="282"/>
      <c r="K104" s="282"/>
      <c r="L104" s="282"/>
      <c r="M104" s="282"/>
      <c r="N104" s="203">
        <v>15818487.51</v>
      </c>
      <c r="O104" s="203">
        <v>13445714.380000001</v>
      </c>
      <c r="P104" s="283"/>
      <c r="Q104" s="275"/>
      <c r="R104" s="284"/>
      <c r="S104" s="275"/>
      <c r="T104" s="275"/>
      <c r="U104" s="163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85"/>
      <c r="AG104" s="285"/>
      <c r="AH104" s="286"/>
      <c r="AI104" s="280"/>
      <c r="AJ104" s="265"/>
      <c r="AK104" s="203">
        <v>85</v>
      </c>
    </row>
    <row r="105" spans="2:37" ht="54.95" customHeight="1">
      <c r="B105" s="201">
        <v>71</v>
      </c>
      <c r="C105" s="243" t="s">
        <v>361</v>
      </c>
      <c r="D105" s="243" t="s">
        <v>362</v>
      </c>
      <c r="E105" s="243" t="s">
        <v>363</v>
      </c>
      <c r="F105" s="287"/>
      <c r="G105" s="287"/>
      <c r="H105" s="287"/>
      <c r="I105" s="288"/>
      <c r="J105" s="289"/>
      <c r="K105" s="290"/>
      <c r="L105" s="287"/>
      <c r="M105" s="287"/>
      <c r="N105" s="203">
        <v>13014506.640000001</v>
      </c>
      <c r="O105" s="203">
        <v>11052032.890000001</v>
      </c>
      <c r="P105" s="291"/>
      <c r="Q105" s="287"/>
      <c r="R105" s="287"/>
      <c r="S105" s="287"/>
      <c r="T105" s="287"/>
      <c r="U105" s="292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65"/>
      <c r="AG105" s="265"/>
      <c r="AH105" s="265"/>
      <c r="AI105" s="265"/>
      <c r="AJ105" s="265"/>
      <c r="AK105" s="203">
        <v>85</v>
      </c>
    </row>
    <row r="106" spans="2:37" ht="54.95" customHeight="1">
      <c r="B106" s="201">
        <v>72</v>
      </c>
      <c r="C106" s="243" t="s">
        <v>364</v>
      </c>
      <c r="D106" s="243" t="s">
        <v>365</v>
      </c>
      <c r="E106" s="243" t="s">
        <v>366</v>
      </c>
      <c r="F106" s="287"/>
      <c r="G106" s="287"/>
      <c r="H106" s="287"/>
      <c r="I106" s="288"/>
      <c r="J106" s="289"/>
      <c r="K106" s="290"/>
      <c r="L106" s="287"/>
      <c r="M106" s="287"/>
      <c r="N106" s="203">
        <v>7022186.5599999996</v>
      </c>
      <c r="O106" s="203">
        <v>5968858.5700000003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2:37" ht="54.95" customHeight="1">
      <c r="B107" s="201">
        <v>73</v>
      </c>
      <c r="C107" s="243" t="s">
        <v>1146</v>
      </c>
      <c r="D107" s="243" t="s">
        <v>367</v>
      </c>
      <c r="E107" s="243" t="s">
        <v>368</v>
      </c>
      <c r="F107" s="287"/>
      <c r="G107" s="287"/>
      <c r="H107" s="287"/>
      <c r="I107" s="288"/>
      <c r="J107" s="289"/>
      <c r="K107" s="290"/>
      <c r="L107" s="287"/>
      <c r="M107" s="287"/>
      <c r="N107" s="203">
        <v>2093787.18</v>
      </c>
      <c r="O107" s="203">
        <v>1779719.1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2:37" ht="54.95" customHeight="1">
      <c r="B108" s="201">
        <v>74</v>
      </c>
      <c r="C108" s="243" t="s">
        <v>218</v>
      </c>
      <c r="D108" s="243" t="s">
        <v>369</v>
      </c>
      <c r="E108" s="243" t="s">
        <v>370</v>
      </c>
      <c r="F108" s="287"/>
      <c r="G108" s="287"/>
      <c r="H108" s="287"/>
      <c r="I108" s="288"/>
      <c r="J108" s="289"/>
      <c r="K108" s="290"/>
      <c r="L108" s="287"/>
      <c r="M108" s="287"/>
      <c r="N108" s="203">
        <v>1092615.93</v>
      </c>
      <c r="O108" s="203">
        <v>928723.54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2:37" ht="54.95" customHeight="1">
      <c r="B109" s="201">
        <v>75</v>
      </c>
      <c r="C109" s="243" t="s">
        <v>371</v>
      </c>
      <c r="D109" s="243" t="s">
        <v>372</v>
      </c>
      <c r="E109" s="243" t="s">
        <v>373</v>
      </c>
      <c r="F109" s="287"/>
      <c r="G109" s="287"/>
      <c r="H109" s="287"/>
      <c r="I109" s="288"/>
      <c r="J109" s="289"/>
      <c r="K109" s="290"/>
      <c r="L109" s="287"/>
      <c r="M109" s="287"/>
      <c r="N109" s="203">
        <v>8004706.8300000001</v>
      </c>
      <c r="O109" s="203">
        <v>6804000.7999999998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85</v>
      </c>
    </row>
    <row r="110" spans="2:37" ht="54.95" customHeight="1">
      <c r="B110" s="201">
        <v>76</v>
      </c>
      <c r="C110" s="243" t="s">
        <v>374</v>
      </c>
      <c r="D110" s="243" t="s">
        <v>375</v>
      </c>
      <c r="E110" s="243" t="s">
        <v>376</v>
      </c>
      <c r="F110" s="287"/>
      <c r="G110" s="287"/>
      <c r="H110" s="287"/>
      <c r="I110" s="288"/>
      <c r="J110" s="289"/>
      <c r="K110" s="290"/>
      <c r="L110" s="287"/>
      <c r="M110" s="287"/>
      <c r="N110" s="203">
        <v>6289720.1100000003</v>
      </c>
      <c r="O110" s="203">
        <v>5346262.09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2:37" ht="54.95" customHeight="1">
      <c r="B111" s="201">
        <v>77</v>
      </c>
      <c r="C111" s="243" t="s">
        <v>208</v>
      </c>
      <c r="D111" s="243" t="s">
        <v>377</v>
      </c>
      <c r="E111" s="243" t="s">
        <v>378</v>
      </c>
      <c r="F111" s="287"/>
      <c r="G111" s="287"/>
      <c r="H111" s="287"/>
      <c r="I111" s="288"/>
      <c r="J111" s="289"/>
      <c r="K111" s="290"/>
      <c r="L111" s="287"/>
      <c r="M111" s="287"/>
      <c r="N111" s="203">
        <v>1264334.9099999999</v>
      </c>
      <c r="O111" s="203">
        <v>1074684.67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2:37" ht="54.95" customHeight="1">
      <c r="B112" s="201">
        <v>78</v>
      </c>
      <c r="C112" s="243" t="s">
        <v>379</v>
      </c>
      <c r="D112" s="243" t="s">
        <v>380</v>
      </c>
      <c r="E112" s="243" t="s">
        <v>381</v>
      </c>
      <c r="F112" s="287"/>
      <c r="G112" s="287"/>
      <c r="H112" s="287"/>
      <c r="I112" s="288"/>
      <c r="J112" s="289"/>
      <c r="K112" s="290"/>
      <c r="L112" s="287"/>
      <c r="M112" s="287"/>
      <c r="N112" s="203">
        <v>3272103.44</v>
      </c>
      <c r="O112" s="203">
        <v>2781287.92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54.95" customHeight="1">
      <c r="B113" s="201">
        <v>79</v>
      </c>
      <c r="C113" s="243" t="s">
        <v>382</v>
      </c>
      <c r="D113" s="243" t="s">
        <v>383</v>
      </c>
      <c r="E113" s="243" t="s">
        <v>384</v>
      </c>
      <c r="F113" s="287"/>
      <c r="G113" s="287"/>
      <c r="H113" s="287"/>
      <c r="I113" s="288"/>
      <c r="J113" s="289"/>
      <c r="K113" s="290"/>
      <c r="L113" s="287"/>
      <c r="M113" s="287"/>
      <c r="N113" s="203">
        <v>10856484</v>
      </c>
      <c r="O113" s="203">
        <v>9228011.4000000004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54.95" customHeight="1">
      <c r="B114" s="201">
        <v>80</v>
      </c>
      <c r="C114" s="243" t="s">
        <v>296</v>
      </c>
      <c r="D114" s="243" t="s">
        <v>385</v>
      </c>
      <c r="E114" s="243" t="s">
        <v>386</v>
      </c>
      <c r="F114" s="287"/>
      <c r="G114" s="287"/>
      <c r="H114" s="287"/>
      <c r="I114" s="288"/>
      <c r="J114" s="289"/>
      <c r="K114" s="290"/>
      <c r="L114" s="287"/>
      <c r="M114" s="287"/>
      <c r="N114" s="203">
        <v>2225377.65</v>
      </c>
      <c r="O114" s="203">
        <v>1891571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85</v>
      </c>
    </row>
    <row r="115" spans="2:37" ht="54.95" customHeight="1">
      <c r="B115" s="201">
        <v>81</v>
      </c>
      <c r="C115" s="243" t="s">
        <v>321</v>
      </c>
      <c r="D115" s="243" t="s">
        <v>387</v>
      </c>
      <c r="E115" s="243" t="s">
        <v>388</v>
      </c>
      <c r="F115" s="287"/>
      <c r="G115" s="287"/>
      <c r="H115" s="287"/>
      <c r="I115" s="288"/>
      <c r="J115" s="289"/>
      <c r="K115" s="290"/>
      <c r="L115" s="287"/>
      <c r="M115" s="287"/>
      <c r="N115" s="203">
        <v>2813177.89</v>
      </c>
      <c r="O115" s="203">
        <v>2391201.21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54.95" customHeight="1">
      <c r="B116" s="201">
        <v>82</v>
      </c>
      <c r="C116" s="243" t="s">
        <v>224</v>
      </c>
      <c r="D116" s="243" t="s">
        <v>392</v>
      </c>
      <c r="E116" s="243" t="s">
        <v>393</v>
      </c>
      <c r="F116" s="287"/>
      <c r="G116" s="287"/>
      <c r="H116" s="287"/>
      <c r="I116" s="288"/>
      <c r="J116" s="289"/>
      <c r="K116" s="290"/>
      <c r="L116" s="287"/>
      <c r="M116" s="287"/>
      <c r="N116" s="203">
        <v>3150251.24</v>
      </c>
      <c r="O116" s="203">
        <v>2677713.5499999998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85</v>
      </c>
    </row>
    <row r="117" spans="2:37" ht="54.95" customHeight="1">
      <c r="B117" s="201">
        <v>83</v>
      </c>
      <c r="C117" s="243" t="s">
        <v>394</v>
      </c>
      <c r="D117" s="243" t="s">
        <v>395</v>
      </c>
      <c r="E117" s="243" t="s">
        <v>396</v>
      </c>
      <c r="F117" s="287"/>
      <c r="G117" s="287"/>
      <c r="H117" s="287"/>
      <c r="I117" s="288"/>
      <c r="J117" s="289"/>
      <c r="K117" s="290"/>
      <c r="L117" s="287"/>
      <c r="M117" s="287"/>
      <c r="N117" s="203">
        <v>5750632.4800000004</v>
      </c>
      <c r="O117" s="203">
        <v>4888037.5999999996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54.95" customHeight="1">
      <c r="B118" s="201">
        <v>84</v>
      </c>
      <c r="C118" s="243" t="s">
        <v>397</v>
      </c>
      <c r="D118" s="243" t="s">
        <v>398</v>
      </c>
      <c r="E118" s="243" t="s">
        <v>399</v>
      </c>
      <c r="F118" s="287"/>
      <c r="G118" s="287"/>
      <c r="H118" s="287"/>
      <c r="I118" s="288"/>
      <c r="J118" s="289"/>
      <c r="K118" s="290"/>
      <c r="L118" s="287"/>
      <c r="M118" s="287"/>
      <c r="N118" s="203">
        <v>1519999.99</v>
      </c>
      <c r="O118" s="203">
        <v>1291999.99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54.95" customHeight="1">
      <c r="B119" s="201">
        <v>85</v>
      </c>
      <c r="C119" s="243" t="s">
        <v>1168</v>
      </c>
      <c r="D119" s="243" t="s">
        <v>400</v>
      </c>
      <c r="E119" s="243" t="s">
        <v>401</v>
      </c>
      <c r="F119" s="287"/>
      <c r="G119" s="287"/>
      <c r="H119" s="287"/>
      <c r="I119" s="288"/>
      <c r="J119" s="289"/>
      <c r="K119" s="290"/>
      <c r="L119" s="287"/>
      <c r="M119" s="287"/>
      <c r="N119" s="203">
        <v>2509397.4300000002</v>
      </c>
      <c r="O119" s="203">
        <v>1731484.22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69</v>
      </c>
    </row>
    <row r="120" spans="2:37" ht="54.95" customHeight="1">
      <c r="B120" s="201">
        <v>86</v>
      </c>
      <c r="C120" s="243" t="s">
        <v>1152</v>
      </c>
      <c r="D120" s="243" t="s">
        <v>402</v>
      </c>
      <c r="E120" s="243" t="s">
        <v>403</v>
      </c>
      <c r="F120" s="287"/>
      <c r="G120" s="287"/>
      <c r="H120" s="287"/>
      <c r="I120" s="288"/>
      <c r="J120" s="289"/>
      <c r="K120" s="290"/>
      <c r="L120" s="287"/>
      <c r="M120" s="287"/>
      <c r="N120" s="203">
        <v>832630.38</v>
      </c>
      <c r="O120" s="203">
        <v>707735.82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85</v>
      </c>
    </row>
    <row r="121" spans="2:37" ht="54.95" customHeight="1">
      <c r="B121" s="201">
        <v>87</v>
      </c>
      <c r="C121" s="281" t="s">
        <v>1156</v>
      </c>
      <c r="D121" s="281" t="s">
        <v>404</v>
      </c>
      <c r="E121" s="281" t="s">
        <v>405</v>
      </c>
      <c r="F121" s="287"/>
      <c r="G121" s="287"/>
      <c r="H121" s="287"/>
      <c r="I121" s="288"/>
      <c r="J121" s="289"/>
      <c r="K121" s="290"/>
      <c r="L121" s="287"/>
      <c r="M121" s="287"/>
      <c r="N121" s="240">
        <v>6657529.3700000001</v>
      </c>
      <c r="O121" s="240">
        <v>5658899.96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54.95" customHeight="1">
      <c r="B122" s="201">
        <v>88</v>
      </c>
      <c r="C122" s="243" t="s">
        <v>1157</v>
      </c>
      <c r="D122" s="243" t="s">
        <v>406</v>
      </c>
      <c r="E122" s="243" t="s">
        <v>407</v>
      </c>
      <c r="F122" s="287"/>
      <c r="G122" s="287"/>
      <c r="H122" s="287"/>
      <c r="I122" s="288"/>
      <c r="J122" s="289"/>
      <c r="K122" s="290"/>
      <c r="L122" s="287"/>
      <c r="M122" s="287"/>
      <c r="N122" s="203">
        <v>3753064.81</v>
      </c>
      <c r="O122" s="203">
        <v>3190105.08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54.95" customHeight="1">
      <c r="B123" s="201">
        <v>89</v>
      </c>
      <c r="C123" s="243" t="s">
        <v>1162</v>
      </c>
      <c r="D123" s="243" t="s">
        <v>408</v>
      </c>
      <c r="E123" s="243" t="s">
        <v>409</v>
      </c>
      <c r="F123" s="287"/>
      <c r="G123" s="287"/>
      <c r="H123" s="287"/>
      <c r="I123" s="288"/>
      <c r="J123" s="289"/>
      <c r="K123" s="290"/>
      <c r="L123" s="287"/>
      <c r="M123" s="287"/>
      <c r="N123" s="203">
        <v>6570889.0099999998</v>
      </c>
      <c r="O123" s="203">
        <v>5581695.1100000003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54.95" customHeight="1">
      <c r="B124" s="201">
        <v>90</v>
      </c>
      <c r="C124" s="243" t="s">
        <v>1173</v>
      </c>
      <c r="D124" s="243" t="s">
        <v>410</v>
      </c>
      <c r="E124" s="243" t="s">
        <v>411</v>
      </c>
      <c r="F124" s="287"/>
      <c r="G124" s="287"/>
      <c r="H124" s="287"/>
      <c r="I124" s="288"/>
      <c r="J124" s="289"/>
      <c r="K124" s="290"/>
      <c r="L124" s="287"/>
      <c r="M124" s="287"/>
      <c r="N124" s="203">
        <v>2236313.4300000002</v>
      </c>
      <c r="O124" s="203">
        <v>1900866.41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54.95" customHeight="1">
      <c r="B125" s="201">
        <v>91</v>
      </c>
      <c r="C125" s="243" t="s">
        <v>412</v>
      </c>
      <c r="D125" s="243" t="s">
        <v>413</v>
      </c>
      <c r="E125" s="243" t="s">
        <v>414</v>
      </c>
      <c r="F125" s="287"/>
      <c r="G125" s="287"/>
      <c r="H125" s="287"/>
      <c r="I125" s="288"/>
      <c r="J125" s="289"/>
      <c r="K125" s="290"/>
      <c r="L125" s="287"/>
      <c r="M125" s="287"/>
      <c r="N125" s="203">
        <v>797519.05</v>
      </c>
      <c r="O125" s="203">
        <v>677891.19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54.95" customHeight="1">
      <c r="B126" s="201">
        <v>92</v>
      </c>
      <c r="C126" s="243" t="s">
        <v>1159</v>
      </c>
      <c r="D126" s="243" t="s">
        <v>415</v>
      </c>
      <c r="E126" s="243" t="s">
        <v>416</v>
      </c>
      <c r="F126" s="287"/>
      <c r="G126" s="287"/>
      <c r="H126" s="287"/>
      <c r="I126" s="288"/>
      <c r="J126" s="289"/>
      <c r="K126" s="290"/>
      <c r="L126" s="287"/>
      <c r="M126" s="287"/>
      <c r="N126" s="203">
        <v>2012456.2</v>
      </c>
      <c r="O126" s="203">
        <v>1710587.77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54.95" customHeight="1">
      <c r="B127" s="201">
        <v>93</v>
      </c>
      <c r="C127" s="243" t="s">
        <v>417</v>
      </c>
      <c r="D127" s="243" t="s">
        <v>418</v>
      </c>
      <c r="E127" s="243" t="s">
        <v>419</v>
      </c>
      <c r="F127" s="287"/>
      <c r="G127" s="287"/>
      <c r="H127" s="287"/>
      <c r="I127" s="288"/>
      <c r="J127" s="289"/>
      <c r="K127" s="290"/>
      <c r="L127" s="287"/>
      <c r="M127" s="287"/>
      <c r="N127" s="203">
        <v>3273632.6</v>
      </c>
      <c r="O127" s="203">
        <v>2782587.7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85</v>
      </c>
    </row>
    <row r="128" spans="2:37" ht="54.95" customHeight="1">
      <c r="B128" s="201">
        <v>94</v>
      </c>
      <c r="C128" s="243" t="s">
        <v>420</v>
      </c>
      <c r="D128" s="243" t="s">
        <v>421</v>
      </c>
      <c r="E128" s="243" t="s">
        <v>422</v>
      </c>
      <c r="F128" s="287"/>
      <c r="G128" s="287"/>
      <c r="H128" s="287"/>
      <c r="I128" s="288"/>
      <c r="J128" s="289"/>
      <c r="K128" s="290"/>
      <c r="L128" s="287"/>
      <c r="M128" s="287"/>
      <c r="N128" s="203">
        <v>2583148.7999999998</v>
      </c>
      <c r="O128" s="203">
        <v>2195676.4700000002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54.95" customHeight="1">
      <c r="B129" s="201">
        <v>95</v>
      </c>
      <c r="C129" s="281" t="s">
        <v>1148</v>
      </c>
      <c r="D129" s="281" t="s">
        <v>423</v>
      </c>
      <c r="E129" s="281" t="s">
        <v>424</v>
      </c>
      <c r="F129" s="287"/>
      <c r="G129" s="287"/>
      <c r="H129" s="287"/>
      <c r="I129" s="288"/>
      <c r="J129" s="289"/>
      <c r="K129" s="290"/>
      <c r="L129" s="287"/>
      <c r="M129" s="287"/>
      <c r="N129" s="240">
        <v>3868856.3</v>
      </c>
      <c r="O129" s="240">
        <v>3288527.85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54.95" customHeight="1">
      <c r="B130" s="201">
        <v>96</v>
      </c>
      <c r="C130" s="243" t="s">
        <v>425</v>
      </c>
      <c r="D130" s="243" t="s">
        <v>426</v>
      </c>
      <c r="E130" s="243" t="s">
        <v>427</v>
      </c>
      <c r="F130" s="287"/>
      <c r="G130" s="287"/>
      <c r="H130" s="287"/>
      <c r="I130" s="288"/>
      <c r="J130" s="289"/>
      <c r="K130" s="290"/>
      <c r="L130" s="287"/>
      <c r="M130" s="287"/>
      <c r="N130" s="203">
        <v>750000</v>
      </c>
      <c r="O130" s="203">
        <v>562500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75</v>
      </c>
    </row>
    <row r="131" spans="2:37" ht="54.95" customHeight="1">
      <c r="B131" s="201">
        <v>97</v>
      </c>
      <c r="C131" s="243" t="s">
        <v>1174</v>
      </c>
      <c r="D131" s="243" t="s">
        <v>428</v>
      </c>
      <c r="E131" s="243" t="s">
        <v>429</v>
      </c>
      <c r="F131" s="287"/>
      <c r="G131" s="287"/>
      <c r="H131" s="287"/>
      <c r="I131" s="288"/>
      <c r="J131" s="289"/>
      <c r="K131" s="290"/>
      <c r="L131" s="287"/>
      <c r="M131" s="287"/>
      <c r="N131" s="203">
        <v>5187548.08</v>
      </c>
      <c r="O131" s="203">
        <v>4409415.8600000003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85</v>
      </c>
    </row>
    <row r="132" spans="2:37" ht="54.95" customHeight="1">
      <c r="B132" s="201">
        <v>98</v>
      </c>
      <c r="C132" s="243" t="s">
        <v>1149</v>
      </c>
      <c r="D132" s="243" t="s">
        <v>430</v>
      </c>
      <c r="E132" s="243" t="s">
        <v>431</v>
      </c>
      <c r="F132" s="287"/>
      <c r="G132" s="287"/>
      <c r="H132" s="287"/>
      <c r="I132" s="288"/>
      <c r="J132" s="289"/>
      <c r="K132" s="290"/>
      <c r="L132" s="287"/>
      <c r="M132" s="287"/>
      <c r="N132" s="203">
        <v>9714556.7799999993</v>
      </c>
      <c r="O132" s="203">
        <v>8257373.2599999998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85</v>
      </c>
    </row>
    <row r="133" spans="2:37" ht="54.95" customHeight="1">
      <c r="B133" s="201">
        <v>99</v>
      </c>
      <c r="C133" s="243" t="s">
        <v>432</v>
      </c>
      <c r="D133" s="243" t="s">
        <v>433</v>
      </c>
      <c r="E133" s="243" t="s">
        <v>434</v>
      </c>
      <c r="F133" s="287"/>
      <c r="G133" s="287"/>
      <c r="H133" s="287"/>
      <c r="I133" s="288"/>
      <c r="J133" s="289"/>
      <c r="K133" s="290"/>
      <c r="L133" s="287"/>
      <c r="M133" s="287"/>
      <c r="N133" s="203">
        <v>7250187.1699999999</v>
      </c>
      <c r="O133" s="203">
        <v>6162659.0899999999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54.95" customHeight="1">
      <c r="B134" s="201">
        <v>100</v>
      </c>
      <c r="C134" s="243" t="s">
        <v>333</v>
      </c>
      <c r="D134" s="243" t="s">
        <v>435</v>
      </c>
      <c r="E134" s="243" t="s">
        <v>436</v>
      </c>
      <c r="F134" s="287"/>
      <c r="G134" s="287"/>
      <c r="H134" s="287"/>
      <c r="I134" s="288"/>
      <c r="J134" s="289"/>
      <c r="K134" s="290"/>
      <c r="L134" s="287"/>
      <c r="M134" s="287"/>
      <c r="N134" s="203">
        <v>11858776.6</v>
      </c>
      <c r="O134" s="203">
        <v>10079960.109999999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54.95" customHeight="1">
      <c r="B135" s="201">
        <v>101</v>
      </c>
      <c r="C135" s="243" t="s">
        <v>437</v>
      </c>
      <c r="D135" s="243" t="s">
        <v>438</v>
      </c>
      <c r="E135" s="243" t="s">
        <v>439</v>
      </c>
      <c r="F135" s="287"/>
      <c r="G135" s="287"/>
      <c r="H135" s="287"/>
      <c r="I135" s="288"/>
      <c r="J135" s="289"/>
      <c r="K135" s="290"/>
      <c r="L135" s="287"/>
      <c r="M135" s="287"/>
      <c r="N135" s="203">
        <v>5845615.3300000001</v>
      </c>
      <c r="O135" s="203">
        <v>3963830.73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70</v>
      </c>
    </row>
    <row r="136" spans="2:37" ht="54.95" customHeight="1">
      <c r="B136" s="201">
        <v>102</v>
      </c>
      <c r="C136" s="243" t="s">
        <v>440</v>
      </c>
      <c r="D136" s="243" t="s">
        <v>441</v>
      </c>
      <c r="E136" s="243" t="s">
        <v>442</v>
      </c>
      <c r="F136" s="287"/>
      <c r="G136" s="287"/>
      <c r="H136" s="287"/>
      <c r="I136" s="288"/>
      <c r="J136" s="289"/>
      <c r="K136" s="290"/>
      <c r="L136" s="287"/>
      <c r="M136" s="287"/>
      <c r="N136" s="203">
        <v>1065840.95</v>
      </c>
      <c r="O136" s="203">
        <v>905964.8</v>
      </c>
      <c r="P136" s="291"/>
      <c r="Q136" s="287"/>
      <c r="R136" s="287"/>
      <c r="S136" s="287"/>
      <c r="T136" s="287"/>
      <c r="U136" s="292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65"/>
      <c r="AG136" s="265"/>
      <c r="AH136" s="265"/>
      <c r="AI136" s="265"/>
      <c r="AJ136" s="265"/>
      <c r="AK136" s="203">
        <v>85</v>
      </c>
    </row>
    <row r="137" spans="2:37" ht="54.95" customHeight="1">
      <c r="B137" s="201">
        <v>103</v>
      </c>
      <c r="C137" s="243" t="s">
        <v>443</v>
      </c>
      <c r="D137" s="243" t="s">
        <v>444</v>
      </c>
      <c r="E137" s="243" t="s">
        <v>445</v>
      </c>
      <c r="F137" s="287"/>
      <c r="G137" s="287"/>
      <c r="H137" s="287"/>
      <c r="I137" s="288"/>
      <c r="J137" s="289"/>
      <c r="K137" s="290"/>
      <c r="L137" s="287"/>
      <c r="M137" s="287"/>
      <c r="N137" s="203">
        <v>2742972.09</v>
      </c>
      <c r="O137" s="203">
        <v>2331526.2799999998</v>
      </c>
      <c r="P137" s="291"/>
      <c r="Q137" s="287"/>
      <c r="R137" s="287"/>
      <c r="S137" s="287"/>
      <c r="T137" s="287"/>
      <c r="U137" s="292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65"/>
      <c r="AG137" s="265"/>
      <c r="AH137" s="265"/>
      <c r="AI137" s="265"/>
      <c r="AJ137" s="265"/>
      <c r="AK137" s="203">
        <v>85</v>
      </c>
    </row>
    <row r="138" spans="2:37" ht="54.95" customHeight="1">
      <c r="B138" s="201">
        <v>104</v>
      </c>
      <c r="C138" s="243" t="s">
        <v>446</v>
      </c>
      <c r="D138" s="243" t="s">
        <v>447</v>
      </c>
      <c r="E138" s="243" t="s">
        <v>448</v>
      </c>
      <c r="F138" s="287"/>
      <c r="G138" s="287"/>
      <c r="H138" s="287"/>
      <c r="I138" s="288"/>
      <c r="J138" s="289"/>
      <c r="K138" s="290"/>
      <c r="L138" s="287"/>
      <c r="M138" s="287"/>
      <c r="N138" s="203">
        <v>6595574.1799999997</v>
      </c>
      <c r="O138" s="203">
        <v>5606238.0499999998</v>
      </c>
      <c r="P138" s="291"/>
      <c r="Q138" s="287"/>
      <c r="R138" s="287"/>
      <c r="S138" s="287"/>
      <c r="T138" s="287"/>
      <c r="U138" s="292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65"/>
      <c r="AG138" s="265"/>
      <c r="AH138" s="265"/>
      <c r="AI138" s="265"/>
      <c r="AJ138" s="265"/>
      <c r="AK138" s="203">
        <v>85</v>
      </c>
    </row>
    <row r="139" spans="2:37" ht="69" customHeight="1">
      <c r="B139" s="201">
        <v>105</v>
      </c>
      <c r="C139" s="243" t="s">
        <v>1155</v>
      </c>
      <c r="D139" s="243" t="s">
        <v>449</v>
      </c>
      <c r="E139" s="293" t="s">
        <v>450</v>
      </c>
      <c r="F139" s="287"/>
      <c r="G139" s="287"/>
      <c r="H139" s="287"/>
      <c r="I139" s="288"/>
      <c r="J139" s="289"/>
      <c r="K139" s="290"/>
      <c r="L139" s="287"/>
      <c r="M139" s="287"/>
      <c r="N139" s="203">
        <v>2595578.77</v>
      </c>
      <c r="O139" s="203">
        <v>2206241.9500000002</v>
      </c>
      <c r="P139" s="291"/>
      <c r="Q139" s="287"/>
      <c r="R139" s="287"/>
      <c r="S139" s="287"/>
      <c r="T139" s="287"/>
      <c r="U139" s="292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65"/>
      <c r="AG139" s="265"/>
      <c r="AH139" s="265"/>
      <c r="AI139" s="265"/>
      <c r="AJ139" s="265"/>
      <c r="AK139" s="203">
        <v>85</v>
      </c>
    </row>
    <row r="140" spans="2:37" ht="54.95" customHeight="1">
      <c r="B140" s="201">
        <v>106</v>
      </c>
      <c r="C140" s="243" t="s">
        <v>1169</v>
      </c>
      <c r="D140" s="243" t="s">
        <v>451</v>
      </c>
      <c r="E140" s="243" t="s">
        <v>452</v>
      </c>
      <c r="F140" s="287"/>
      <c r="G140" s="287"/>
      <c r="H140" s="287"/>
      <c r="I140" s="288"/>
      <c r="J140" s="289"/>
      <c r="K140" s="290"/>
      <c r="L140" s="287"/>
      <c r="M140" s="287"/>
      <c r="N140" s="203">
        <v>15646742.84</v>
      </c>
      <c r="O140" s="203">
        <v>13299731.41</v>
      </c>
      <c r="P140" s="291"/>
      <c r="Q140" s="287"/>
      <c r="R140" s="287"/>
      <c r="S140" s="287"/>
      <c r="T140" s="287"/>
      <c r="U140" s="292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65"/>
      <c r="AG140" s="265"/>
      <c r="AH140" s="265"/>
      <c r="AI140" s="265"/>
      <c r="AJ140" s="265"/>
      <c r="AK140" s="203">
        <v>85</v>
      </c>
    </row>
    <row r="141" spans="2:37" ht="54.95" customHeight="1">
      <c r="B141" s="201">
        <v>107</v>
      </c>
      <c r="C141" s="243" t="s">
        <v>1168</v>
      </c>
      <c r="D141" s="243" t="s">
        <v>453</v>
      </c>
      <c r="E141" s="243" t="s">
        <v>454</v>
      </c>
      <c r="F141" s="287"/>
      <c r="G141" s="287"/>
      <c r="H141" s="287"/>
      <c r="I141" s="288"/>
      <c r="J141" s="289"/>
      <c r="K141" s="290"/>
      <c r="L141" s="287"/>
      <c r="M141" s="287"/>
      <c r="N141" s="203">
        <v>23458163.780000001</v>
      </c>
      <c r="O141" s="203">
        <v>19826837.600000001</v>
      </c>
      <c r="P141" s="291"/>
      <c r="Q141" s="287"/>
      <c r="R141" s="287"/>
      <c r="S141" s="287"/>
      <c r="T141" s="287"/>
      <c r="U141" s="292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65"/>
      <c r="AG141" s="265"/>
      <c r="AH141" s="265"/>
      <c r="AI141" s="265"/>
      <c r="AJ141" s="265"/>
      <c r="AK141" s="203">
        <v>85</v>
      </c>
    </row>
    <row r="142" spans="2:37" ht="54.95" customHeight="1">
      <c r="B142" s="201">
        <v>108</v>
      </c>
      <c r="C142" s="243" t="s">
        <v>455</v>
      </c>
      <c r="D142" s="243" t="s">
        <v>456</v>
      </c>
      <c r="E142" s="243" t="s">
        <v>457</v>
      </c>
      <c r="F142" s="287"/>
      <c r="G142" s="287"/>
      <c r="H142" s="287"/>
      <c r="I142" s="288"/>
      <c r="J142" s="289"/>
      <c r="K142" s="290"/>
      <c r="L142" s="287"/>
      <c r="M142" s="287"/>
      <c r="N142" s="203">
        <v>7376860.29</v>
      </c>
      <c r="O142" s="203">
        <v>6156883.4400000004</v>
      </c>
      <c r="P142" s="291"/>
      <c r="Q142" s="287"/>
      <c r="R142" s="287"/>
      <c r="S142" s="287"/>
      <c r="T142" s="287"/>
      <c r="U142" s="292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65"/>
      <c r="AG142" s="265"/>
      <c r="AH142" s="265"/>
      <c r="AI142" s="265"/>
      <c r="AJ142" s="265"/>
      <c r="AK142" s="203">
        <v>85</v>
      </c>
    </row>
    <row r="143" spans="2:37" ht="54.95" customHeight="1">
      <c r="B143" s="201">
        <v>109</v>
      </c>
      <c r="C143" s="243" t="s">
        <v>180</v>
      </c>
      <c r="D143" s="243" t="s">
        <v>458</v>
      </c>
      <c r="E143" s="243" t="s">
        <v>459</v>
      </c>
      <c r="F143" s="287"/>
      <c r="G143" s="287"/>
      <c r="H143" s="287"/>
      <c r="I143" s="288"/>
      <c r="J143" s="289"/>
      <c r="K143" s="290"/>
      <c r="L143" s="287"/>
      <c r="M143" s="287"/>
      <c r="N143" s="203">
        <v>1249715.6100000001</v>
      </c>
      <c r="O143" s="203">
        <v>1062258.26</v>
      </c>
      <c r="P143" s="291"/>
      <c r="Q143" s="287"/>
      <c r="R143" s="287"/>
      <c r="S143" s="287"/>
      <c r="T143" s="287"/>
      <c r="U143" s="292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65"/>
      <c r="AG143" s="265"/>
      <c r="AH143" s="265"/>
      <c r="AI143" s="265"/>
      <c r="AJ143" s="265"/>
      <c r="AK143" s="203">
        <v>85</v>
      </c>
    </row>
    <row r="144" spans="2:37" ht="54.95" customHeight="1">
      <c r="B144" s="201">
        <v>110</v>
      </c>
      <c r="C144" s="243" t="s">
        <v>460</v>
      </c>
      <c r="D144" s="243" t="s">
        <v>461</v>
      </c>
      <c r="E144" s="243" t="s">
        <v>462</v>
      </c>
      <c r="F144" s="287"/>
      <c r="G144" s="287"/>
      <c r="H144" s="287"/>
      <c r="I144" s="288"/>
      <c r="J144" s="289"/>
      <c r="K144" s="290"/>
      <c r="L144" s="287"/>
      <c r="M144" s="287"/>
      <c r="N144" s="203">
        <v>7581114.7000000002</v>
      </c>
      <c r="O144" s="203">
        <v>6443947.5</v>
      </c>
      <c r="P144" s="291"/>
      <c r="Q144" s="287"/>
      <c r="R144" s="287"/>
      <c r="S144" s="287"/>
      <c r="T144" s="287"/>
      <c r="U144" s="292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65"/>
      <c r="AG144" s="265"/>
      <c r="AH144" s="265"/>
      <c r="AI144" s="265"/>
      <c r="AJ144" s="265"/>
      <c r="AK144" s="203">
        <v>85</v>
      </c>
    </row>
    <row r="145" spans="2:37" ht="54.95" customHeight="1">
      <c r="B145" s="201">
        <v>111</v>
      </c>
      <c r="C145" s="243" t="s">
        <v>417</v>
      </c>
      <c r="D145" s="243" t="s">
        <v>463</v>
      </c>
      <c r="E145" s="243" t="s">
        <v>464</v>
      </c>
      <c r="F145" s="287"/>
      <c r="G145" s="287"/>
      <c r="H145" s="287"/>
      <c r="I145" s="288"/>
      <c r="J145" s="289"/>
      <c r="K145" s="290"/>
      <c r="L145" s="287"/>
      <c r="M145" s="287"/>
      <c r="N145" s="203">
        <v>1521144.3</v>
      </c>
      <c r="O145" s="203">
        <v>1292972.6499999999</v>
      </c>
      <c r="P145" s="291"/>
      <c r="Q145" s="287"/>
      <c r="R145" s="287"/>
      <c r="S145" s="287"/>
      <c r="T145" s="287"/>
      <c r="U145" s="292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65"/>
      <c r="AG145" s="265"/>
      <c r="AH145" s="265"/>
      <c r="AI145" s="265"/>
      <c r="AJ145" s="265"/>
      <c r="AK145" s="203">
        <v>85</v>
      </c>
    </row>
    <row r="146" spans="2:37" ht="54.95" customHeight="1">
      <c r="B146" s="201">
        <v>112</v>
      </c>
      <c r="C146" s="243" t="s">
        <v>198</v>
      </c>
      <c r="D146" s="243" t="s">
        <v>465</v>
      </c>
      <c r="E146" s="243" t="s">
        <v>466</v>
      </c>
      <c r="F146" s="287"/>
      <c r="G146" s="287"/>
      <c r="H146" s="287"/>
      <c r="I146" s="288"/>
      <c r="J146" s="289"/>
      <c r="K146" s="290"/>
      <c r="L146" s="287"/>
      <c r="M146" s="287"/>
      <c r="N146" s="203">
        <v>397780</v>
      </c>
      <c r="O146" s="203">
        <v>338113</v>
      </c>
      <c r="P146" s="291"/>
      <c r="Q146" s="287"/>
      <c r="R146" s="287"/>
      <c r="S146" s="287"/>
      <c r="T146" s="287"/>
      <c r="U146" s="292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65"/>
      <c r="AG146" s="265"/>
      <c r="AH146" s="265"/>
      <c r="AI146" s="265"/>
      <c r="AJ146" s="265"/>
      <c r="AK146" s="203">
        <v>85</v>
      </c>
    </row>
    <row r="147" spans="2:37" ht="54.95" customHeight="1">
      <c r="B147" s="201">
        <v>113</v>
      </c>
      <c r="C147" s="243" t="s">
        <v>467</v>
      </c>
      <c r="D147" s="243" t="s">
        <v>468</v>
      </c>
      <c r="E147" s="243" t="s">
        <v>469</v>
      </c>
      <c r="F147" s="287"/>
      <c r="G147" s="287"/>
      <c r="H147" s="287"/>
      <c r="I147" s="288"/>
      <c r="J147" s="289"/>
      <c r="K147" s="290"/>
      <c r="L147" s="287"/>
      <c r="M147" s="287"/>
      <c r="N147" s="203">
        <v>2827438.65</v>
      </c>
      <c r="O147" s="203">
        <v>2403322.85</v>
      </c>
      <c r="P147" s="291"/>
      <c r="Q147" s="287"/>
      <c r="R147" s="287"/>
      <c r="S147" s="287"/>
      <c r="T147" s="287"/>
      <c r="U147" s="292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65"/>
      <c r="AG147" s="265"/>
      <c r="AH147" s="265"/>
      <c r="AI147" s="265"/>
      <c r="AJ147" s="265"/>
      <c r="AK147" s="203">
        <v>85</v>
      </c>
    </row>
    <row r="148" spans="2:37" ht="51.75" customHeight="1">
      <c r="B148" s="201">
        <v>114</v>
      </c>
      <c r="C148" s="243" t="s">
        <v>382</v>
      </c>
      <c r="D148" s="243" t="s">
        <v>470</v>
      </c>
      <c r="E148" s="243" t="s">
        <v>471</v>
      </c>
      <c r="F148" s="287"/>
      <c r="G148" s="287"/>
      <c r="H148" s="287"/>
      <c r="I148" s="288"/>
      <c r="J148" s="289"/>
      <c r="K148" s="290"/>
      <c r="L148" s="287"/>
      <c r="M148" s="287"/>
      <c r="N148" s="203">
        <v>1773074.34</v>
      </c>
      <c r="O148" s="203">
        <v>1507113.18</v>
      </c>
      <c r="P148" s="291"/>
      <c r="Q148" s="287"/>
      <c r="R148" s="287"/>
      <c r="S148" s="287"/>
      <c r="T148" s="287"/>
      <c r="U148" s="292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65"/>
      <c r="AG148" s="265"/>
      <c r="AH148" s="265"/>
      <c r="AI148" s="265"/>
      <c r="AJ148" s="265"/>
      <c r="AK148" s="203">
        <v>85</v>
      </c>
    </row>
    <row r="149" spans="2:37" ht="54.95" customHeight="1">
      <c r="B149" s="201">
        <v>115</v>
      </c>
      <c r="C149" s="243" t="s">
        <v>1164</v>
      </c>
      <c r="D149" s="243" t="s">
        <v>472</v>
      </c>
      <c r="E149" s="243" t="s">
        <v>473</v>
      </c>
      <c r="F149" s="287"/>
      <c r="G149" s="287"/>
      <c r="H149" s="287"/>
      <c r="I149" s="288"/>
      <c r="J149" s="289"/>
      <c r="K149" s="290"/>
      <c r="L149" s="287"/>
      <c r="M149" s="287"/>
      <c r="N149" s="203">
        <v>8105679.7800000003</v>
      </c>
      <c r="O149" s="203">
        <v>6889827.8099999996</v>
      </c>
      <c r="P149" s="291"/>
      <c r="Q149" s="287"/>
      <c r="R149" s="287"/>
      <c r="S149" s="287"/>
      <c r="T149" s="287"/>
      <c r="U149" s="292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65"/>
      <c r="AG149" s="265"/>
      <c r="AH149" s="265"/>
      <c r="AI149" s="265"/>
      <c r="AJ149" s="265"/>
      <c r="AK149" s="203">
        <v>85</v>
      </c>
    </row>
    <row r="150" spans="2:37" ht="48.75" customHeight="1">
      <c r="B150" s="201">
        <v>116</v>
      </c>
      <c r="C150" s="243" t="s">
        <v>474</v>
      </c>
      <c r="D150" s="243" t="s">
        <v>475</v>
      </c>
      <c r="E150" s="243" t="s">
        <v>476</v>
      </c>
      <c r="F150" s="287"/>
      <c r="G150" s="287"/>
      <c r="H150" s="287"/>
      <c r="I150" s="288"/>
      <c r="J150" s="289"/>
      <c r="K150" s="290"/>
      <c r="L150" s="287"/>
      <c r="M150" s="287"/>
      <c r="N150" s="203">
        <v>8604273.2200000007</v>
      </c>
      <c r="O150" s="203">
        <v>7313632.2300000004</v>
      </c>
      <c r="P150" s="291"/>
      <c r="Q150" s="287"/>
      <c r="R150" s="287"/>
      <c r="S150" s="287"/>
      <c r="T150" s="287"/>
      <c r="U150" s="292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65"/>
      <c r="AG150" s="265"/>
      <c r="AH150" s="265"/>
      <c r="AI150" s="265"/>
      <c r="AJ150" s="265"/>
      <c r="AK150" s="203">
        <v>85</v>
      </c>
    </row>
    <row r="151" spans="2:37" ht="38.25" customHeight="1">
      <c r="B151" s="201">
        <v>117</v>
      </c>
      <c r="C151" s="243" t="s">
        <v>1172</v>
      </c>
      <c r="D151" s="243" t="s">
        <v>477</v>
      </c>
      <c r="E151" s="243" t="s">
        <v>478</v>
      </c>
      <c r="F151" s="287"/>
      <c r="G151" s="287"/>
      <c r="H151" s="287"/>
      <c r="I151" s="288"/>
      <c r="J151" s="289"/>
      <c r="K151" s="290"/>
      <c r="L151" s="287"/>
      <c r="M151" s="287"/>
      <c r="N151" s="203">
        <v>1799300</v>
      </c>
      <c r="O151" s="203">
        <v>1529405</v>
      </c>
      <c r="P151" s="291"/>
      <c r="Q151" s="287"/>
      <c r="R151" s="287"/>
      <c r="S151" s="287"/>
      <c r="T151" s="287"/>
      <c r="U151" s="292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65"/>
      <c r="AG151" s="265"/>
      <c r="AH151" s="265"/>
      <c r="AI151" s="265"/>
      <c r="AJ151" s="265"/>
      <c r="AK151" s="203">
        <v>85</v>
      </c>
    </row>
    <row r="152" spans="2:37" ht="54.95" customHeight="1">
      <c r="B152" s="201">
        <v>118</v>
      </c>
      <c r="C152" s="243" t="s">
        <v>1156</v>
      </c>
      <c r="D152" s="243" t="s">
        <v>479</v>
      </c>
      <c r="E152" s="243" t="s">
        <v>480</v>
      </c>
      <c r="F152" s="287"/>
      <c r="G152" s="287"/>
      <c r="H152" s="287"/>
      <c r="I152" s="288"/>
      <c r="J152" s="289"/>
      <c r="K152" s="290"/>
      <c r="L152" s="287"/>
      <c r="M152" s="287"/>
      <c r="N152" s="203">
        <v>2483357.63</v>
      </c>
      <c r="O152" s="203">
        <v>2110853.98</v>
      </c>
      <c r="P152" s="291"/>
      <c r="Q152" s="287"/>
      <c r="R152" s="287"/>
      <c r="S152" s="287"/>
      <c r="T152" s="287"/>
      <c r="U152" s="292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65"/>
      <c r="AG152" s="265"/>
      <c r="AH152" s="265"/>
      <c r="AI152" s="265"/>
      <c r="AJ152" s="265"/>
      <c r="AK152" s="203">
        <v>85</v>
      </c>
    </row>
    <row r="153" spans="2:37" ht="35.25" customHeight="1">
      <c r="B153" s="201">
        <v>119</v>
      </c>
      <c r="C153" s="243" t="s">
        <v>1149</v>
      </c>
      <c r="D153" s="243" t="s">
        <v>481</v>
      </c>
      <c r="E153" s="243" t="s">
        <v>482</v>
      </c>
      <c r="F153" s="287"/>
      <c r="G153" s="287"/>
      <c r="H153" s="287"/>
      <c r="I153" s="288"/>
      <c r="J153" s="289"/>
      <c r="K153" s="290"/>
      <c r="L153" s="287"/>
      <c r="M153" s="287"/>
      <c r="N153" s="203">
        <v>3725455.03</v>
      </c>
      <c r="O153" s="203">
        <v>3166636.78</v>
      </c>
      <c r="P153" s="291"/>
      <c r="Q153" s="287"/>
      <c r="R153" s="287"/>
      <c r="S153" s="287"/>
      <c r="T153" s="287"/>
      <c r="U153" s="292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65"/>
      <c r="AG153" s="265"/>
      <c r="AH153" s="265"/>
      <c r="AI153" s="265"/>
      <c r="AJ153" s="265"/>
      <c r="AK153" s="203">
        <v>85</v>
      </c>
    </row>
    <row r="154" spans="2:37" ht="54.95" customHeight="1">
      <c r="B154" s="201">
        <v>120</v>
      </c>
      <c r="C154" s="243" t="s">
        <v>1158</v>
      </c>
      <c r="D154" s="243" t="s">
        <v>483</v>
      </c>
      <c r="E154" s="243" t="s">
        <v>484</v>
      </c>
      <c r="F154" s="287"/>
      <c r="G154" s="287"/>
      <c r="H154" s="287"/>
      <c r="I154" s="288"/>
      <c r="J154" s="289"/>
      <c r="K154" s="290"/>
      <c r="L154" s="287"/>
      <c r="M154" s="287"/>
      <c r="N154" s="203">
        <v>593220.26</v>
      </c>
      <c r="O154" s="203">
        <v>504237.22</v>
      </c>
      <c r="P154" s="291"/>
      <c r="Q154" s="287"/>
      <c r="R154" s="287"/>
      <c r="S154" s="287"/>
      <c r="T154" s="287"/>
      <c r="U154" s="292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65"/>
      <c r="AG154" s="265"/>
      <c r="AH154" s="265"/>
      <c r="AI154" s="265"/>
      <c r="AJ154" s="265"/>
      <c r="AK154" s="203">
        <v>85</v>
      </c>
    </row>
    <row r="155" spans="2:37" ht="54.95" customHeight="1">
      <c r="B155" s="201">
        <v>121</v>
      </c>
      <c r="C155" s="243" t="s">
        <v>485</v>
      </c>
      <c r="D155" s="243" t="s">
        <v>486</v>
      </c>
      <c r="E155" s="243" t="s">
        <v>487</v>
      </c>
      <c r="F155" s="287"/>
      <c r="G155" s="287"/>
      <c r="H155" s="287"/>
      <c r="I155" s="288"/>
      <c r="J155" s="289"/>
      <c r="K155" s="290"/>
      <c r="L155" s="287"/>
      <c r="M155" s="287"/>
      <c r="N155" s="203">
        <v>156668.28</v>
      </c>
      <c r="O155" s="203">
        <v>133168.03</v>
      </c>
      <c r="P155" s="291"/>
      <c r="Q155" s="287"/>
      <c r="R155" s="287"/>
      <c r="S155" s="287"/>
      <c r="T155" s="287"/>
      <c r="U155" s="292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65"/>
      <c r="AG155" s="265"/>
      <c r="AH155" s="265"/>
      <c r="AI155" s="265"/>
      <c r="AJ155" s="265"/>
      <c r="AK155" s="203">
        <v>85</v>
      </c>
    </row>
    <row r="156" spans="2:37" ht="75" customHeight="1">
      <c r="B156" s="201">
        <v>122</v>
      </c>
      <c r="C156" s="243" t="s">
        <v>488</v>
      </c>
      <c r="D156" s="243" t="s">
        <v>489</v>
      </c>
      <c r="E156" s="243" t="s">
        <v>490</v>
      </c>
      <c r="F156" s="287"/>
      <c r="G156" s="287"/>
      <c r="H156" s="287"/>
      <c r="I156" s="288"/>
      <c r="J156" s="289"/>
      <c r="K156" s="290"/>
      <c r="L156" s="287"/>
      <c r="M156" s="287"/>
      <c r="N156" s="203">
        <v>757442</v>
      </c>
      <c r="O156" s="203">
        <v>643825.68999999994</v>
      </c>
      <c r="P156" s="291"/>
      <c r="Q156" s="287"/>
      <c r="R156" s="287"/>
      <c r="S156" s="287"/>
      <c r="T156" s="287"/>
      <c r="U156" s="292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65"/>
      <c r="AG156" s="265"/>
      <c r="AH156" s="265"/>
      <c r="AI156" s="265"/>
      <c r="AJ156" s="265"/>
      <c r="AK156" s="203">
        <v>85</v>
      </c>
    </row>
    <row r="157" spans="2:37">
      <c r="B157" s="395" t="s">
        <v>542</v>
      </c>
      <c r="C157" s="396"/>
      <c r="D157" s="396"/>
      <c r="E157" s="397"/>
      <c r="F157" s="193"/>
      <c r="G157" s="193"/>
      <c r="H157" s="193"/>
      <c r="I157" s="194"/>
      <c r="J157" s="195"/>
      <c r="K157" s="196"/>
      <c r="L157" s="193"/>
      <c r="M157" s="193"/>
      <c r="N157" s="342">
        <f>SUM(N35:N156)</f>
        <v>552059357.40999985</v>
      </c>
      <c r="O157" s="342">
        <f>SUM(O35:O156)</f>
        <v>451825792.5800001</v>
      </c>
      <c r="AF157" s="189"/>
      <c r="AG157" s="189"/>
      <c r="AH157" s="189"/>
      <c r="AI157" s="189"/>
      <c r="AJ157" s="189"/>
      <c r="AK157" s="189"/>
    </row>
    <row r="158" spans="2:37">
      <c r="B158" s="355"/>
      <c r="C158" s="355"/>
      <c r="D158" s="355"/>
      <c r="E158" s="355"/>
      <c r="F158" s="356"/>
      <c r="G158" s="356"/>
      <c r="H158" s="356"/>
      <c r="I158" s="357"/>
      <c r="J158" s="358"/>
      <c r="K158" s="359"/>
      <c r="L158" s="356"/>
      <c r="M158" s="356"/>
      <c r="N158" s="360"/>
      <c r="O158" s="360"/>
      <c r="P158" s="167"/>
      <c r="Q158" s="102"/>
      <c r="R158" s="102"/>
      <c r="S158" s="102"/>
      <c r="T158" s="102"/>
      <c r="U158" s="168"/>
      <c r="V158" s="171"/>
      <c r="AF158" s="151"/>
      <c r="AG158" s="151"/>
      <c r="AH158" s="151"/>
      <c r="AI158" s="151"/>
      <c r="AJ158" s="151"/>
      <c r="AK158" s="151"/>
    </row>
    <row r="159" spans="2:37">
      <c r="B159" s="102"/>
      <c r="C159" s="102"/>
      <c r="D159" s="102"/>
      <c r="E159" s="102"/>
      <c r="F159" s="102"/>
      <c r="G159" s="102"/>
      <c r="H159" s="102"/>
      <c r="I159" s="164"/>
      <c r="J159" s="165"/>
      <c r="K159" s="166"/>
      <c r="L159" s="102"/>
      <c r="M159" s="102"/>
      <c r="N159" s="102"/>
      <c r="O159" s="102"/>
      <c r="P159" s="167"/>
      <c r="Q159" s="102"/>
      <c r="R159" s="102"/>
      <c r="S159" s="102"/>
      <c r="T159" s="102"/>
      <c r="U159" s="168"/>
      <c r="V159" s="171"/>
    </row>
    <row r="160" spans="2:37"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</row>
    <row r="161" spans="2:22" ht="13.5" customHeight="1"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</row>
    <row r="162" spans="2:22"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</row>
    <row r="163" spans="2:22"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</row>
    <row r="164" spans="2:22"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</row>
    <row r="165" spans="2:22"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</row>
    <row r="166" spans="2:22"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</row>
    <row r="167" spans="2:22"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</row>
    <row r="168" spans="2:22"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</row>
    <row r="169" spans="2:22"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</row>
    <row r="170" spans="2:22"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</row>
    <row r="171" spans="2:22"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</row>
    <row r="172" spans="2:22"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</row>
    <row r="173" spans="2:22"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</row>
    <row r="174" spans="2:22"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</row>
    <row r="175" spans="2:22"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</row>
    <row r="176" spans="2:22"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</row>
    <row r="177" spans="2:22"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</row>
    <row r="178" spans="2:22"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</row>
    <row r="179" spans="2:22"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</row>
    <row r="180" spans="2:22"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</row>
    <row r="181" spans="2:22"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</row>
    <row r="182" spans="2:22"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</row>
    <row r="183" spans="2:22"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</row>
    <row r="184" spans="2:22"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</row>
    <row r="185" spans="2:22"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</row>
    <row r="186" spans="2:22"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</row>
    <row r="187" spans="2:22"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</row>
    <row r="188" spans="2:22"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</row>
    <row r="189" spans="2:22"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</row>
    <row r="190" spans="2:22"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</row>
    <row r="191" spans="2:22"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</row>
    <row r="192" spans="2:22"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</row>
    <row r="193" spans="2:22"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</row>
    <row r="194" spans="2:22"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</row>
    <row r="195" spans="2:22"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</row>
    <row r="196" spans="2:22"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</row>
    <row r="197" spans="2:22"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</row>
    <row r="198" spans="2:22"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</row>
    <row r="199" spans="2:22"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</row>
    <row r="200" spans="2:22"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</row>
    <row r="201" spans="2:22"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</row>
    <row r="202" spans="2:22"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</row>
    <row r="203" spans="2:22"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</row>
    <row r="204" spans="2:22"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</row>
    <row r="205" spans="2:22"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</row>
    <row r="206" spans="2:22"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</row>
    <row r="207" spans="2:22"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</row>
    <row r="208" spans="2:22"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</row>
    <row r="209" spans="2:22"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</row>
    <row r="210" spans="2:22"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</row>
    <row r="211" spans="2:22"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</row>
    <row r="212" spans="2:22"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</row>
    <row r="213" spans="2:22"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</row>
    <row r="214" spans="2:22"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</row>
    <row r="215" spans="2:22"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</row>
    <row r="216" spans="2:22"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</row>
    <row r="217" spans="2:22"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</row>
    <row r="218" spans="2:22"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</row>
    <row r="219" spans="2:22"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</row>
    <row r="220" spans="2:22"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</row>
    <row r="221" spans="2:22"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</row>
    <row r="222" spans="2:22"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</row>
    <row r="223" spans="2:22"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</row>
    <row r="224" spans="2:22"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</row>
    <row r="225" spans="2:22"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</row>
    <row r="226" spans="2:22"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</row>
    <row r="227" spans="2:22"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</row>
    <row r="228" spans="2:22"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</row>
    <row r="229" spans="2:22"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</row>
    <row r="230" spans="2:22"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</row>
    <row r="231" spans="2:22"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</row>
    <row r="232" spans="2:22"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</row>
    <row r="233" spans="2:22"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</row>
    <row r="234" spans="2:22"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</row>
    <row r="235" spans="2:22"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</row>
    <row r="236" spans="2:22"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</row>
    <row r="237" spans="2:22"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</row>
    <row r="238" spans="2:22"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</row>
    <row r="239" spans="2:22"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</row>
    <row r="240" spans="2:22"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</row>
    <row r="241" spans="2:22"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</row>
    <row r="242" spans="2:22"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</row>
    <row r="243" spans="2:22"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</row>
    <row r="244" spans="2:22"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</row>
    <row r="245" spans="2:22"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</row>
    <row r="246" spans="2:22"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</row>
    <row r="247" spans="2:22"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</row>
    <row r="248" spans="2:22"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</row>
    <row r="249" spans="2:22"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</row>
    <row r="250" spans="2:22"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</row>
    <row r="251" spans="2:22"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</row>
    <row r="252" spans="2:22"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</row>
    <row r="253" spans="2:22"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</row>
    <row r="254" spans="2:22"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</row>
    <row r="255" spans="2:22"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</row>
    <row r="256" spans="2:22"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</row>
    <row r="257" spans="2:22"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</row>
    <row r="258" spans="2:22"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</row>
    <row r="259" spans="2:22"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</row>
    <row r="260" spans="2:22"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</row>
    <row r="261" spans="2:22"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</row>
    <row r="262" spans="2:22"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</row>
    <row r="263" spans="2:22"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</row>
    <row r="264" spans="2:22"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</row>
    <row r="265" spans="2:22"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</row>
    <row r="266" spans="2:22"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</row>
    <row r="267" spans="2:22"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</row>
    <row r="268" spans="2:22"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</row>
    <row r="269" spans="2:22"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</row>
    <row r="270" spans="2:22"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</row>
    <row r="271" spans="2:22"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</row>
    <row r="272" spans="2:22"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</row>
    <row r="273" spans="2:22"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</row>
    <row r="274" spans="2:22"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</row>
    <row r="275" spans="2:22"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</row>
    <row r="276" spans="2:22"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</row>
    <row r="277" spans="2:22"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</row>
    <row r="278" spans="2:22"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</row>
    <row r="279" spans="2:22"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</row>
    <row r="280" spans="2:22"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</row>
    <row r="281" spans="2:22"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</row>
    <row r="282" spans="2:22"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</row>
    <row r="283" spans="2:22"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</row>
    <row r="284" spans="2:22"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</row>
    <row r="285" spans="2:22"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</row>
    <row r="286" spans="2:22"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</row>
    <row r="287" spans="2:22"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</row>
    <row r="288" spans="2:22"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</row>
    <row r="289" spans="2:22"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</row>
    <row r="290" spans="2:22"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</row>
    <row r="291" spans="2:22"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</row>
    <row r="292" spans="2:22"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</row>
    <row r="293" spans="2:22"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</row>
    <row r="294" spans="2:22"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</row>
    <row r="295" spans="2:22"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</row>
    <row r="296" spans="2:22"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</row>
    <row r="297" spans="2:22"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</row>
    <row r="298" spans="2:22"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</row>
    <row r="299" spans="2:22"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</row>
    <row r="300" spans="2:22"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</row>
    <row r="301" spans="2:22"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</row>
    <row r="302" spans="2:22"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</row>
    <row r="303" spans="2:22"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</row>
    <row r="304" spans="2:22"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</row>
    <row r="305" spans="2:22"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</row>
    <row r="306" spans="2:22"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</row>
    <row r="307" spans="2:22"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</row>
    <row r="308" spans="2:22"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</row>
    <row r="309" spans="2:22"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</row>
    <row r="310" spans="2:22"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</row>
    <row r="311" spans="2:22"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</row>
    <row r="312" spans="2:22"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</row>
    <row r="313" spans="2:22"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</row>
    <row r="314" spans="2:22"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</row>
    <row r="315" spans="2:22"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</row>
    <row r="316" spans="2:22"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</row>
    <row r="317" spans="2:22"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</row>
    <row r="318" spans="2:22"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</row>
    <row r="319" spans="2:22"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</row>
    <row r="320" spans="2:22"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</row>
    <row r="321" spans="2:22"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</row>
    <row r="322" spans="2:22"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</row>
    <row r="323" spans="2:22"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</row>
    <row r="324" spans="2:22"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</row>
    <row r="325" spans="2:22"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</row>
    <row r="326" spans="2:22"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</row>
    <row r="327" spans="2:22"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</row>
    <row r="328" spans="2:22"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</row>
    <row r="329" spans="2:22"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</row>
    <row r="330" spans="2:22"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</row>
    <row r="331" spans="2:22"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</row>
    <row r="332" spans="2:22"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</row>
    <row r="333" spans="2:22"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</row>
    <row r="334" spans="2:22"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</row>
    <row r="335" spans="2:22"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</row>
    <row r="336" spans="2:22"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</row>
    <row r="337" spans="2:22"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</row>
    <row r="338" spans="2:22"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</row>
    <row r="339" spans="2:22"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</row>
    <row r="340" spans="2:22"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</row>
    <row r="341" spans="2:22"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</row>
    <row r="342" spans="2:22"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</row>
    <row r="343" spans="2:22"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</row>
    <row r="344" spans="2:22"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</row>
    <row r="345" spans="2:22"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</row>
    <row r="346" spans="2:22"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</row>
    <row r="347" spans="2:22"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</row>
    <row r="348" spans="2:22"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</row>
    <row r="349" spans="2:22"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</row>
    <row r="350" spans="2:22"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</row>
    <row r="351" spans="2:22"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</row>
    <row r="352" spans="2:22"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</row>
    <row r="353" spans="2:22"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</row>
    <row r="354" spans="2:22"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</row>
    <row r="355" spans="2:22"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</row>
    <row r="356" spans="2:22"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</row>
    <row r="357" spans="2:22"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</row>
    <row r="358" spans="2:22"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</row>
    <row r="359" spans="2:22"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</row>
    <row r="360" spans="2:22"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</row>
    <row r="361" spans="2:22"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</row>
    <row r="362" spans="2:22"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</row>
    <row r="363" spans="2:22"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</row>
    <row r="364" spans="2:22"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</row>
    <row r="365" spans="2:22"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</row>
    <row r="366" spans="2:22"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</row>
    <row r="367" spans="2:22"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</row>
    <row r="368" spans="2:22"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</row>
    <row r="369" spans="2:22"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</row>
    <row r="370" spans="2:22"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</row>
    <row r="371" spans="2:22"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</row>
    <row r="372" spans="2:22"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</row>
    <row r="373" spans="2:22"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</row>
    <row r="374" spans="2:22"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</row>
    <row r="375" spans="2:22"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</row>
    <row r="376" spans="2:22"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</row>
    <row r="377" spans="2:22"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</row>
    <row r="378" spans="2:22"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</row>
    <row r="379" spans="2:22"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</row>
    <row r="380" spans="2:22"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</row>
    <row r="381" spans="2:22"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</row>
    <row r="382" spans="2:22"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</row>
    <row r="383" spans="2:22"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</row>
    <row r="384" spans="2:22"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</row>
    <row r="385" spans="2:22"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</row>
    <row r="386" spans="2:22"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</row>
    <row r="387" spans="2:22"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</row>
    <row r="388" spans="2:22"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</row>
    <row r="389" spans="2:22"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</row>
    <row r="390" spans="2:22"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</row>
    <row r="391" spans="2:22"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</row>
    <row r="392" spans="2:22"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</row>
    <row r="393" spans="2:22"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</row>
    <row r="394" spans="2:22"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</row>
    <row r="395" spans="2:22"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</row>
    <row r="396" spans="2:22"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</row>
    <row r="397" spans="2:22"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</row>
    <row r="398" spans="2:22"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</row>
    <row r="399" spans="2:22"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</row>
    <row r="400" spans="2:22"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</row>
    <row r="401" spans="2:22"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</row>
    <row r="402" spans="2:22"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</row>
    <row r="403" spans="2:22"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</row>
    <row r="404" spans="2:22"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</row>
    <row r="405" spans="2:22"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</row>
    <row r="406" spans="2:22"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</row>
    <row r="407" spans="2:22"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</row>
    <row r="408" spans="2:22"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</row>
    <row r="409" spans="2:22"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</row>
    <row r="410" spans="2:22"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</row>
    <row r="411" spans="2:22"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</row>
    <row r="412" spans="2:22"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</row>
    <row r="413" spans="2:22"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</row>
    <row r="414" spans="2:22"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</row>
    <row r="415" spans="2:22"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</row>
    <row r="416" spans="2:22"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</row>
    <row r="417" spans="2:22"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</row>
    <row r="418" spans="2:22"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</row>
    <row r="419" spans="2:22"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</row>
    <row r="420" spans="2:22"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</row>
    <row r="421" spans="2:22"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</row>
    <row r="422" spans="2:22"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</row>
    <row r="423" spans="2:22"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</row>
    <row r="424" spans="2:22"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</row>
    <row r="425" spans="2:22"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</row>
    <row r="426" spans="2:22"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</row>
    <row r="427" spans="2:22"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</row>
    <row r="428" spans="2:22"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</row>
    <row r="429" spans="2:22"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</row>
    <row r="430" spans="2:22"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</row>
    <row r="431" spans="2:22"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</row>
    <row r="432" spans="2:22"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</row>
    <row r="433" spans="2:22"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</row>
    <row r="434" spans="2:22"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</row>
    <row r="435" spans="2:22"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</row>
    <row r="436" spans="2:22"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</row>
    <row r="437" spans="2:22"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</row>
    <row r="438" spans="2:22"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</row>
    <row r="439" spans="2:22"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</row>
    <row r="440" spans="2:22"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</row>
    <row r="441" spans="2:22"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</row>
    <row r="442" spans="2:22"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</row>
    <row r="443" spans="2:22"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</row>
    <row r="444" spans="2:22"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</row>
    <row r="445" spans="2:22"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</row>
    <row r="446" spans="2:22"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</row>
    <row r="447" spans="2:22"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</row>
    <row r="448" spans="2:22"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</row>
    <row r="449" spans="2:22"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</row>
    <row r="450" spans="2:22"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</row>
    <row r="451" spans="2:22"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</row>
    <row r="452" spans="2:22"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</row>
    <row r="453" spans="2:22"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</row>
    <row r="454" spans="2:22"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</row>
    <row r="455" spans="2:22"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</row>
    <row r="456" spans="2:22"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</row>
    <row r="457" spans="2:22"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</row>
    <row r="458" spans="2:22"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</row>
    <row r="459" spans="2:22"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</row>
    <row r="460" spans="2:22"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</row>
    <row r="461" spans="2:22"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</row>
    <row r="462" spans="2:22"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</row>
    <row r="463" spans="2:22"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</row>
    <row r="464" spans="2:22"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</row>
    <row r="465" spans="2:22"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</row>
    <row r="466" spans="2:22"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</row>
    <row r="467" spans="2:22"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</row>
    <row r="468" spans="2:22"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</row>
    <row r="469" spans="2:22"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</row>
    <row r="470" spans="2:22"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</row>
    <row r="471" spans="2:22"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</row>
    <row r="472" spans="2:22"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</row>
    <row r="473" spans="2:22"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</row>
    <row r="474" spans="2:22"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</row>
    <row r="475" spans="2:22"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</row>
    <row r="476" spans="2:22"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</row>
    <row r="477" spans="2:22"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</row>
    <row r="478" spans="2:22"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</row>
    <row r="479" spans="2:22"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</row>
    <row r="480" spans="2:22"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</row>
    <row r="481" spans="2:22"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</row>
    <row r="482" spans="2:22"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</row>
    <row r="483" spans="2:22"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</row>
    <row r="484" spans="2:22"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</row>
    <row r="485" spans="2:22"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</row>
    <row r="486" spans="2:22"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</row>
    <row r="487" spans="2:22"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</row>
    <row r="488" spans="2:22"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</row>
    <row r="489" spans="2:22"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</row>
    <row r="490" spans="2:22"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</row>
    <row r="491" spans="2:22"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</row>
    <row r="492" spans="2:22"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</row>
    <row r="493" spans="2:22"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</row>
    <row r="494" spans="2:22"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</row>
    <row r="495" spans="2:22"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</row>
    <row r="496" spans="2:22"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</row>
    <row r="497" spans="2:22"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</row>
    <row r="498" spans="2:22"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</row>
    <row r="499" spans="2:22"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</row>
    <row r="500" spans="2:22"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</row>
    <row r="501" spans="2:22"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</row>
    <row r="502" spans="2:22"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</row>
    <row r="503" spans="2:22"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</row>
    <row r="504" spans="2:22"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</row>
    <row r="505" spans="2:22"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</row>
    <row r="506" spans="2:22"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</row>
    <row r="507" spans="2:22"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</row>
    <row r="508" spans="2:22"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</row>
    <row r="509" spans="2:22"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</row>
    <row r="510" spans="2:22"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</row>
    <row r="511" spans="2:22"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</row>
    <row r="512" spans="2:22"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</row>
    <row r="513" spans="2:22"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</row>
    <row r="514" spans="2:22"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</row>
    <row r="515" spans="2:22"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</row>
    <row r="516" spans="2:22"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</row>
    <row r="517" spans="2:22"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</row>
    <row r="518" spans="2:22"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</row>
    <row r="519" spans="2:22"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</row>
    <row r="520" spans="2:22"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</row>
    <row r="521" spans="2:22"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</row>
    <row r="522" spans="2:22"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</row>
    <row r="523" spans="2:22"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</row>
    <row r="524" spans="2:22"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</row>
    <row r="525" spans="2:22"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</row>
    <row r="526" spans="2:22"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</row>
    <row r="527" spans="2:22"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</row>
    <row r="528" spans="2:22"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</row>
    <row r="529" spans="2:22"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</row>
    <row r="530" spans="2:22"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</row>
    <row r="531" spans="2:22"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</row>
    <row r="532" spans="2:22"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</row>
    <row r="533" spans="2:22"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</row>
    <row r="534" spans="2:22"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</row>
    <row r="535" spans="2:22"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</row>
    <row r="536" spans="2:22"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</row>
    <row r="537" spans="2:22"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</row>
    <row r="538" spans="2:22"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</row>
    <row r="539" spans="2:22"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</row>
    <row r="540" spans="2:22"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</row>
    <row r="541" spans="2:22"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</row>
    <row r="542" spans="2:22"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</row>
    <row r="543" spans="2:22"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</row>
    <row r="544" spans="2:22"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</row>
    <row r="545" spans="2:22"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</row>
    <row r="546" spans="2:22"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</row>
    <row r="547" spans="2:22"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</row>
    <row r="548" spans="2:22"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</row>
    <row r="549" spans="2:22"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</row>
    <row r="550" spans="2:22"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</row>
    <row r="551" spans="2:22"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</row>
    <row r="552" spans="2:22"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</row>
    <row r="553" spans="2:22"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</row>
    <row r="554" spans="2:22"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</row>
    <row r="555" spans="2:22"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</row>
    <row r="556" spans="2:22"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</row>
    <row r="557" spans="2:22"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</row>
    <row r="558" spans="2:22"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</row>
    <row r="559" spans="2:22"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</row>
    <row r="560" spans="2:22"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</row>
    <row r="561" spans="2:22"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</row>
    <row r="562" spans="2:22"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</row>
    <row r="563" spans="2:22"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</row>
    <row r="564" spans="2:22"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</row>
    <row r="565" spans="2:22"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</row>
    <row r="566" spans="2:22"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</row>
    <row r="567" spans="2:22"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</row>
    <row r="568" spans="2:22"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</row>
    <row r="569" spans="2:22"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</row>
    <row r="570" spans="2:22"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</row>
    <row r="571" spans="2:22"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</row>
    <row r="572" spans="2:22"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</row>
    <row r="573" spans="2:22"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</row>
    <row r="574" spans="2:22"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</row>
    <row r="575" spans="2:22"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</row>
    <row r="576" spans="2:22"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</row>
    <row r="577" spans="2:22"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</row>
    <row r="578" spans="2:22"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</row>
    <row r="579" spans="2:22"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</row>
    <row r="580" spans="2:22"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</row>
    <row r="581" spans="2:22"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</row>
    <row r="582" spans="2:22"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</row>
    <row r="583" spans="2:22"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</row>
    <row r="584" spans="2:22"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</row>
    <row r="585" spans="2:22"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</row>
    <row r="586" spans="2:22"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</row>
    <row r="587" spans="2:22"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</row>
    <row r="588" spans="2:22"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</row>
    <row r="589" spans="2:22"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</row>
    <row r="590" spans="2:22"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</row>
    <row r="591" spans="2:22"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</row>
    <row r="592" spans="2:22"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</row>
    <row r="593" spans="2:22"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</row>
    <row r="594" spans="2:22"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</row>
    <row r="595" spans="2:22"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</row>
    <row r="596" spans="2:22"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</row>
    <row r="597" spans="2:22"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</row>
    <row r="598" spans="2:22"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</row>
    <row r="599" spans="2:22"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</row>
    <row r="600" spans="2:22"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</row>
    <row r="601" spans="2:22"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</row>
    <row r="602" spans="2:22"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</row>
    <row r="603" spans="2:22"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</row>
    <row r="604" spans="2:22"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</row>
    <row r="605" spans="2:22"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</row>
    <row r="606" spans="2:22"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</row>
    <row r="607" spans="2:22"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</row>
    <row r="608" spans="2:22"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</row>
    <row r="609" spans="2:22"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</row>
    <row r="610" spans="2:22"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</row>
    <row r="611" spans="2:22"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</row>
    <row r="612" spans="2:22"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</row>
    <row r="613" spans="2:22"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</row>
    <row r="614" spans="2:22"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</row>
    <row r="615" spans="2:22"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</row>
    <row r="616" spans="2:22"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</row>
    <row r="617" spans="2:22"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</row>
    <row r="618" spans="2:22"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</row>
    <row r="619" spans="2:22"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</row>
    <row r="620" spans="2:22"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</row>
    <row r="621" spans="2:22"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</row>
    <row r="622" spans="2:22"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</row>
    <row r="623" spans="2:22"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</row>
    <row r="624" spans="2:22"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</row>
    <row r="625" spans="2:22"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</row>
    <row r="626" spans="2:22"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</row>
    <row r="627" spans="2:22"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</row>
    <row r="628" spans="2:22"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</row>
    <row r="629" spans="2:22"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</row>
    <row r="630" spans="2:22"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</row>
    <row r="631" spans="2:22"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</row>
    <row r="632" spans="2:22"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</row>
    <row r="633" spans="2:22"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</row>
    <row r="634" spans="2:22"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</row>
    <row r="635" spans="2:22"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</row>
    <row r="636" spans="2:22"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</row>
    <row r="637" spans="2:22"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</row>
    <row r="638" spans="2:22"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</row>
    <row r="639" spans="2:22"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</row>
    <row r="640" spans="2:22"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</row>
    <row r="641" spans="2:22"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</row>
    <row r="642" spans="2:22"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</row>
    <row r="643" spans="2:22"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</row>
    <row r="644" spans="2:22"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</row>
    <row r="645" spans="2:22"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</row>
    <row r="646" spans="2:22"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</row>
    <row r="647" spans="2:22"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</row>
    <row r="648" spans="2:22"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</row>
    <row r="649" spans="2:22"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</row>
    <row r="650" spans="2:22"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</row>
    <row r="651" spans="2:22"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</row>
    <row r="652" spans="2:22"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</row>
    <row r="653" spans="2:22"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</row>
    <row r="654" spans="2:22"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</row>
    <row r="655" spans="2:22"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</row>
    <row r="656" spans="2:22"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</row>
    <row r="657" spans="2:22"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</row>
    <row r="658" spans="2:22"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</row>
    <row r="659" spans="2:22"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</row>
    <row r="660" spans="2:22"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</row>
    <row r="661" spans="2:22"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</row>
    <row r="662" spans="2:22"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</row>
    <row r="663" spans="2:22"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</row>
    <row r="664" spans="2:22"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</row>
    <row r="665" spans="2:22"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</row>
    <row r="666" spans="2:22"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</row>
    <row r="667" spans="2:22"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</row>
    <row r="668" spans="2:22"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</row>
    <row r="669" spans="2:22"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</row>
    <row r="670" spans="2:22"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</row>
    <row r="671" spans="2:22"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</row>
    <row r="672" spans="2:22"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</row>
    <row r="673" spans="2:22"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</row>
    <row r="674" spans="2:22"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</row>
    <row r="675" spans="2:22"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</row>
    <row r="676" spans="2:22"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</row>
    <row r="677" spans="2:22"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</row>
    <row r="678" spans="2:22"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</row>
    <row r="679" spans="2:22"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</row>
    <row r="680" spans="2:22"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</row>
    <row r="681" spans="2:22"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</row>
    <row r="682" spans="2:22"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</row>
    <row r="683" spans="2:22"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</row>
    <row r="684" spans="2:22"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</row>
    <row r="685" spans="2:22"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</row>
    <row r="686" spans="2:22"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</row>
    <row r="687" spans="2:22"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</row>
    <row r="688" spans="2:22"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</row>
    <row r="689" spans="2:22"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</row>
    <row r="690" spans="2:22"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</row>
    <row r="691" spans="2:22"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</row>
    <row r="692" spans="2:22"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</row>
    <row r="693" spans="2:22"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</row>
    <row r="694" spans="2:22"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</row>
    <row r="695" spans="2:22"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</row>
    <row r="696" spans="2:22"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</row>
    <row r="697" spans="2:22"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</row>
    <row r="698" spans="2:22"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</row>
    <row r="699" spans="2:22"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</row>
    <row r="700" spans="2:22"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</row>
    <row r="701" spans="2:22"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</row>
    <row r="702" spans="2:22"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</row>
    <row r="703" spans="2:22"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</row>
    <row r="704" spans="2:22"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</row>
    <row r="705" spans="2:22"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</row>
    <row r="706" spans="2:22"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</row>
    <row r="707" spans="2:22"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</row>
    <row r="708" spans="2:22"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</row>
    <row r="709" spans="2:22"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</row>
    <row r="710" spans="2:22"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</row>
    <row r="711" spans="2:22"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</row>
    <row r="712" spans="2:22"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</row>
    <row r="713" spans="2:22"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</row>
    <row r="714" spans="2:22"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</row>
    <row r="715" spans="2:22"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</row>
    <row r="716" spans="2:22"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</row>
    <row r="717" spans="2:22"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</row>
    <row r="718" spans="2:22"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</row>
    <row r="719" spans="2:22"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</row>
    <row r="720" spans="2:22"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</row>
    <row r="721" spans="2:22"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</row>
    <row r="722" spans="2:22"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</row>
    <row r="723" spans="2:22"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</row>
    <row r="724" spans="2:22"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</row>
    <row r="725" spans="2:22"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</row>
    <row r="726" spans="2:22"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</row>
    <row r="727" spans="2:22"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</row>
    <row r="728" spans="2:22"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</row>
    <row r="729" spans="2:22"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</row>
    <row r="730" spans="2:22"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</row>
    <row r="731" spans="2:22"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</row>
    <row r="732" spans="2:22"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</row>
    <row r="733" spans="2:22"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</row>
    <row r="734" spans="2:22"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</row>
    <row r="735" spans="2:22"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</row>
    <row r="736" spans="2:22"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</row>
    <row r="737" spans="2:22"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</row>
    <row r="738" spans="2:22"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</row>
    <row r="739" spans="2:22"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</row>
    <row r="740" spans="2:22"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</row>
    <row r="741" spans="2:22"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</row>
    <row r="742" spans="2:22"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</row>
    <row r="743" spans="2:22"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</row>
    <row r="744" spans="2:22"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</row>
    <row r="745" spans="2:22"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</row>
    <row r="746" spans="2:22"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</row>
    <row r="747" spans="2:22"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</row>
    <row r="748" spans="2:22"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</row>
    <row r="749" spans="2:22"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</row>
    <row r="750" spans="2:22"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</row>
    <row r="751" spans="2:22"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</row>
    <row r="752" spans="2:22"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</row>
    <row r="753" spans="2:22"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</row>
    <row r="754" spans="2:22"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</row>
    <row r="755" spans="2:22"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</row>
    <row r="756" spans="2:22"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</row>
    <row r="757" spans="2:22"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</row>
    <row r="758" spans="2:22"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</row>
    <row r="759" spans="2:22"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</row>
    <row r="760" spans="2:22"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</row>
    <row r="761" spans="2:22"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</row>
    <row r="762" spans="2:22"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</row>
    <row r="763" spans="2:22"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</row>
    <row r="764" spans="2:22"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</row>
    <row r="765" spans="2:22"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</row>
    <row r="766" spans="2:22"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</row>
    <row r="767" spans="2:22"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</row>
    <row r="768" spans="2:22"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</row>
    <row r="769" spans="2:22"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</row>
    <row r="770" spans="2:22"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</row>
    <row r="771" spans="2:22"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</row>
    <row r="772" spans="2:22"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</row>
    <row r="773" spans="2:22"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</row>
    <row r="774" spans="2:22"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</row>
    <row r="775" spans="2:22"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</row>
    <row r="776" spans="2:22"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</row>
    <row r="777" spans="2:22"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</row>
    <row r="778" spans="2:22"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</row>
    <row r="779" spans="2:22"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</row>
    <row r="780" spans="2:22"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</row>
    <row r="781" spans="2:22"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</row>
    <row r="782" spans="2:22"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</row>
    <row r="783" spans="2:22"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</row>
    <row r="784" spans="2:22"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</row>
    <row r="785" spans="2:22"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</row>
    <row r="786" spans="2:22"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</row>
    <row r="787" spans="2:22"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</row>
    <row r="788" spans="2:22"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</row>
    <row r="789" spans="2:22"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</row>
    <row r="790" spans="2:22"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</row>
    <row r="791" spans="2:22"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</row>
    <row r="792" spans="2:22"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</row>
    <row r="793" spans="2:22"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</row>
    <row r="794" spans="2:22"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</row>
    <row r="795" spans="2:22"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</row>
    <row r="796" spans="2:22"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</row>
    <row r="797" spans="2:22"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</row>
    <row r="798" spans="2:22"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</row>
    <row r="799" spans="2:22"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</row>
    <row r="800" spans="2:22"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</row>
    <row r="801" spans="2:22"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</row>
    <row r="802" spans="2:22"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</row>
    <row r="803" spans="2:22"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</row>
    <row r="804" spans="2:22"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</row>
    <row r="805" spans="2:22"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</row>
    <row r="806" spans="2:22"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</row>
    <row r="807" spans="2:22"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</row>
    <row r="808" spans="2:22"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</row>
    <row r="809" spans="2:22"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</row>
    <row r="810" spans="2:22"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</row>
    <row r="811" spans="2:22"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</row>
    <row r="812" spans="2:22"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</row>
    <row r="813" spans="2:22"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</row>
    <row r="814" spans="2:22"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</row>
    <row r="815" spans="2:22"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</row>
    <row r="816" spans="2:22"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</row>
    <row r="817" spans="2:22"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</row>
    <row r="818" spans="2:22"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</row>
    <row r="819" spans="2:22"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</row>
    <row r="820" spans="2:22"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</row>
    <row r="821" spans="2:22"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</row>
    <row r="822" spans="2:22"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</row>
    <row r="823" spans="2:22"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</row>
    <row r="824" spans="2:22"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</row>
    <row r="825" spans="2:22"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</row>
    <row r="826" spans="2:22"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</row>
    <row r="827" spans="2:22"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</row>
    <row r="828" spans="2:22"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</row>
    <row r="829" spans="2:22"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</row>
    <row r="830" spans="2:22"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</row>
    <row r="831" spans="2:22"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</row>
    <row r="832" spans="2:22"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</row>
    <row r="833" spans="2:22"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</row>
    <row r="834" spans="2:22"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</row>
    <row r="835" spans="2:22"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</row>
    <row r="836" spans="2:22"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</row>
    <row r="837" spans="2:22"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</row>
    <row r="838" spans="2:22"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</row>
    <row r="839" spans="2:22"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</row>
    <row r="840" spans="2:22"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</row>
    <row r="841" spans="2:22"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</row>
    <row r="842" spans="2:22"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</row>
    <row r="843" spans="2:22"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</row>
    <row r="844" spans="2:22"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</row>
    <row r="845" spans="2:22"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</row>
    <row r="846" spans="2:22"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</row>
    <row r="847" spans="2:22"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</row>
    <row r="848" spans="2:22"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</row>
    <row r="849" spans="2:22"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</row>
    <row r="850" spans="2:22"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</row>
    <row r="851" spans="2:22"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</row>
    <row r="852" spans="2:22"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</row>
    <row r="853" spans="2:22"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</row>
    <row r="854" spans="2:22"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</row>
    <row r="855" spans="2:22"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</row>
    <row r="856" spans="2:22"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</row>
    <row r="857" spans="2:22"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</row>
    <row r="858" spans="2:22"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</row>
    <row r="859" spans="2:22"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</row>
    <row r="860" spans="2:22"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</row>
    <row r="861" spans="2:22"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</row>
    <row r="862" spans="2:22"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</row>
    <row r="863" spans="2:22"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</row>
    <row r="864" spans="2:22"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</row>
    <row r="865" spans="2:22"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</row>
    <row r="866" spans="2:22"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</row>
    <row r="867" spans="2:22"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</row>
    <row r="868" spans="2:22"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</row>
    <row r="869" spans="2:22"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</row>
    <row r="870" spans="2:22"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</row>
    <row r="871" spans="2:22"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</row>
    <row r="872" spans="2:22"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</row>
    <row r="873" spans="2:22"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</row>
    <row r="874" spans="2:22"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</row>
    <row r="875" spans="2:22"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</row>
    <row r="876" spans="2:22"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</row>
    <row r="877" spans="2:22"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</row>
    <row r="878" spans="2:22"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</row>
    <row r="879" spans="2:22"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</row>
    <row r="880" spans="2:22"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</row>
    <row r="881" spans="2:22"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</row>
    <row r="882" spans="2:22"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</row>
    <row r="883" spans="2:22"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</row>
    <row r="884" spans="2:22"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</row>
    <row r="885" spans="2:22"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</row>
    <row r="886" spans="2:22"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</row>
    <row r="887" spans="2:22"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</row>
    <row r="888" spans="2:22"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</row>
    <row r="889" spans="2:22"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</row>
    <row r="890" spans="2:22"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</row>
    <row r="891" spans="2:22"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</row>
    <row r="892" spans="2:22"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</row>
    <row r="893" spans="2:22"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</row>
    <row r="894" spans="2:22"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</row>
    <row r="895" spans="2:22"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</row>
    <row r="896" spans="2:22"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</row>
    <row r="897" spans="2:22"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</row>
    <row r="898" spans="2:22"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</row>
    <row r="899" spans="2:22"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</row>
    <row r="900" spans="2:22"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</row>
    <row r="901" spans="2:22"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</row>
    <row r="902" spans="2:22"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</row>
    <row r="903" spans="2:22"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</row>
    <row r="904" spans="2:22"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</row>
    <row r="905" spans="2:22"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</row>
    <row r="906" spans="2:22"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</row>
    <row r="907" spans="2:22"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</row>
    <row r="908" spans="2:22"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</row>
    <row r="909" spans="2:22"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</row>
    <row r="910" spans="2:22"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</row>
    <row r="911" spans="2:22"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</row>
    <row r="912" spans="2:22"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</row>
    <row r="913" spans="2:22"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</row>
    <row r="914" spans="2:22"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</row>
    <row r="915" spans="2:22"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</row>
    <row r="916" spans="2:22"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</row>
    <row r="917" spans="2:22"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</row>
    <row r="918" spans="2:22"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</row>
    <row r="919" spans="2:22"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</row>
    <row r="920" spans="2:22"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</row>
    <row r="921" spans="2:22"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</row>
    <row r="922" spans="2:22"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</row>
    <row r="923" spans="2:22"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</row>
    <row r="924" spans="2:22"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</row>
    <row r="925" spans="2:22"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</row>
    <row r="926" spans="2:22"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</row>
    <row r="927" spans="2:22"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</row>
    <row r="928" spans="2:22"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</row>
    <row r="929" spans="2:22"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</row>
    <row r="930" spans="2:22"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</row>
    <row r="931" spans="2:22"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</row>
    <row r="932" spans="2:22"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</row>
    <row r="933" spans="2:22"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</row>
    <row r="934" spans="2:22"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</row>
    <row r="935" spans="2:22"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</row>
    <row r="936" spans="2:22"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</row>
    <row r="937" spans="2:22"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</row>
    <row r="938" spans="2:22"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</row>
    <row r="939" spans="2:22"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</row>
    <row r="940" spans="2:22"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</row>
    <row r="941" spans="2:22"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</row>
    <row r="942" spans="2:22"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</row>
    <row r="943" spans="2:22"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</row>
    <row r="944" spans="2:22"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</row>
    <row r="945" spans="2:22"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</row>
    <row r="946" spans="2:22"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</row>
    <row r="947" spans="2:22"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</row>
    <row r="948" spans="2:22"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</row>
    <row r="949" spans="2:22"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</row>
    <row r="950" spans="2:22"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</row>
    <row r="951" spans="2:22"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</row>
    <row r="952" spans="2:22"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</row>
    <row r="953" spans="2:22"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</row>
    <row r="954" spans="2:22"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</row>
    <row r="955" spans="2:22"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</row>
    <row r="956" spans="2:22"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</row>
    <row r="957" spans="2:22"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</row>
    <row r="958" spans="2:22"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</row>
    <row r="959" spans="2:22"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</row>
    <row r="960" spans="2:22"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</row>
    <row r="961" spans="2:22"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</row>
    <row r="962" spans="2:22"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</row>
    <row r="963" spans="2:22"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</row>
    <row r="964" spans="2:22"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</row>
    <row r="965" spans="2:22"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</row>
    <row r="966" spans="2:22"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</row>
    <row r="967" spans="2:22"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</row>
    <row r="968" spans="2:22"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</row>
    <row r="969" spans="2:22"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</row>
    <row r="970" spans="2:22"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</row>
    <row r="971" spans="2:22"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</row>
    <row r="972" spans="2:22"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</row>
    <row r="973" spans="2:22"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</row>
    <row r="974" spans="2:22"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</row>
    <row r="975" spans="2:22"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</row>
    <row r="976" spans="2:22"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</row>
    <row r="977" spans="2:22"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</row>
    <row r="978" spans="2:22"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</row>
    <row r="979" spans="2:22"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</row>
    <row r="980" spans="2:22"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</row>
    <row r="981" spans="2:22"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</row>
    <row r="982" spans="2:22"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</row>
    <row r="983" spans="2:22"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</row>
    <row r="984" spans="2:22"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</row>
    <row r="985" spans="2:22"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</row>
    <row r="986" spans="2:22"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</row>
    <row r="987" spans="2:22"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</row>
    <row r="988" spans="2:22"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</row>
    <row r="989" spans="2:22"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</row>
    <row r="990" spans="2:22"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</row>
    <row r="991" spans="2:22"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</row>
    <row r="992" spans="2:22"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</row>
    <row r="993" spans="2:22"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</row>
    <row r="994" spans="2:22"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</row>
    <row r="995" spans="2:22"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</row>
    <row r="996" spans="2:22"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</row>
    <row r="997" spans="2:22"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</row>
    <row r="998" spans="2:22"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</row>
    <row r="999" spans="2:22"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</row>
    <row r="1000" spans="2:22"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</row>
    <row r="1001" spans="2:22"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</row>
    <row r="1002" spans="2:22"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</row>
    <row r="1003" spans="2:22"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</row>
    <row r="1004" spans="2:22"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</row>
    <row r="1005" spans="2:22"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</row>
    <row r="1006" spans="2:22"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</row>
    <row r="1007" spans="2:22"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</row>
    <row r="1008" spans="2:22"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</row>
    <row r="1009" spans="2:22"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</row>
    <row r="1010" spans="2:22"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</row>
    <row r="1011" spans="2:22"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</row>
    <row r="1012" spans="2:22"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</row>
    <row r="1013" spans="2:22"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</row>
    <row r="1014" spans="2:22"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</row>
    <row r="1015" spans="2:22"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</row>
    <row r="1016" spans="2:22"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</row>
    <row r="1017" spans="2:22"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</row>
    <row r="1018" spans="2:22"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</row>
    <row r="1019" spans="2:22"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</row>
    <row r="1020" spans="2:22"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</row>
    <row r="1021" spans="2:22"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</row>
    <row r="1022" spans="2:22"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</row>
    <row r="1023" spans="2:22"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</row>
    <row r="1024" spans="2:22"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</row>
    <row r="1025" spans="2:22"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</row>
    <row r="1026" spans="2:22"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</row>
    <row r="1027" spans="2:22"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</row>
    <row r="1028" spans="2:22"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</row>
    <row r="1029" spans="2:22"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</row>
    <row r="1030" spans="2:22"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</row>
    <row r="1031" spans="2:22"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</row>
    <row r="1032" spans="2:22"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</row>
    <row r="1033" spans="2:22"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</row>
    <row r="1034" spans="2:22"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</row>
    <row r="1035" spans="2:22"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</row>
    <row r="1036" spans="2:22"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</row>
    <row r="1037" spans="2:22"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</row>
    <row r="1038" spans="2:22"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</row>
    <row r="1039" spans="2:22"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</row>
    <row r="1040" spans="2:22"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</row>
    <row r="1041" spans="2:22"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</row>
    <row r="1042" spans="2:22"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</row>
    <row r="1043" spans="2:22"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</row>
    <row r="1044" spans="2:22"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</row>
    <row r="1045" spans="2:22"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</row>
    <row r="1046" spans="2:22"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</row>
    <row r="1047" spans="2:22"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</row>
    <row r="1048" spans="2:22"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</row>
    <row r="1049" spans="2:22"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</row>
    <row r="1050" spans="2:22"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</row>
    <row r="1051" spans="2:22"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</row>
    <row r="1052" spans="2:22"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</row>
    <row r="1053" spans="2:22"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</row>
    <row r="1054" spans="2:22"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</row>
    <row r="1055" spans="2:22"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</row>
    <row r="1056" spans="2:22"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</row>
    <row r="1057" spans="2:22"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</row>
    <row r="1058" spans="2:22"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</row>
    <row r="1059" spans="2:22"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</row>
    <row r="1060" spans="2:22"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</row>
    <row r="1061" spans="2:22"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</row>
    <row r="1062" spans="2:22"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</row>
    <row r="1063" spans="2:22"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</row>
    <row r="1064" spans="2:22"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</row>
    <row r="1065" spans="2:22"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</row>
    <row r="1066" spans="2:22"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</row>
    <row r="1067" spans="2:22"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</row>
    <row r="1068" spans="2:22"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</row>
    <row r="1069" spans="2:22"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</row>
    <row r="1070" spans="2:22"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</row>
    <row r="1071" spans="2:22"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</row>
    <row r="1072" spans="2:22"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</row>
    <row r="1073" spans="2:22"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</row>
    <row r="1074" spans="2:22"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</row>
    <row r="1075" spans="2:22"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</row>
    <row r="1076" spans="2:22"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</row>
    <row r="1077" spans="2:22"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</row>
    <row r="1078" spans="2:22"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</row>
    <row r="1079" spans="2:22"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</row>
    <row r="1080" spans="2:22"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</row>
    <row r="1081" spans="2:22"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</row>
    <row r="1082" spans="2:22"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</row>
    <row r="1083" spans="2:22"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</row>
    <row r="1084" spans="2:22"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</row>
    <row r="1085" spans="2:22"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</row>
    <row r="1086" spans="2:22"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</row>
    <row r="1087" spans="2:22"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</row>
    <row r="1088" spans="2:22"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</row>
    <row r="1089" spans="2:22"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</row>
    <row r="1090" spans="2:22"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</row>
    <row r="1091" spans="2:22"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</row>
    <row r="1092" spans="2:22"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</row>
    <row r="1093" spans="2:22"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</row>
    <row r="1094" spans="2:22"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</row>
    <row r="1095" spans="2:22"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</row>
    <row r="1096" spans="2:22"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</row>
    <row r="1097" spans="2:22"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</row>
    <row r="1098" spans="2:22"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</row>
    <row r="1099" spans="2:22"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</row>
    <row r="1100" spans="2:22"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</row>
    <row r="1101" spans="2:22"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</row>
    <row r="1102" spans="2:22"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</row>
    <row r="1103" spans="2:22"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</row>
    <row r="1104" spans="2:22"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</row>
    <row r="1105" spans="2:22"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</row>
    <row r="1106" spans="2:22"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</row>
    <row r="1107" spans="2:22"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</row>
    <row r="1108" spans="2:22"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</row>
    <row r="1109" spans="2:22"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</row>
    <row r="1110" spans="2:22"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</row>
    <row r="1111" spans="2:22"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</row>
    <row r="1112" spans="2:22"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</row>
    <row r="1113" spans="2:22"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</row>
    <row r="1114" spans="2:22"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</row>
    <row r="1115" spans="2:22"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</row>
    <row r="1116" spans="2:22"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</row>
    <row r="1117" spans="2:22"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</row>
    <row r="1118" spans="2:22"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</row>
    <row r="1119" spans="2:22"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</row>
    <row r="1120" spans="2:22"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</row>
    <row r="1121" spans="2:22"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</row>
    <row r="1122" spans="2:22"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</row>
    <row r="1123" spans="2:22"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</row>
    <row r="1124" spans="2:22"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</row>
    <row r="1125" spans="2:22"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</row>
    <row r="1126" spans="2:22"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</row>
    <row r="1127" spans="2:22"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</row>
    <row r="1128" spans="2:22"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</row>
    <row r="1129" spans="2:22"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</row>
    <row r="1130" spans="2:22"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</row>
    <row r="1131" spans="2:22"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</row>
    <row r="1132" spans="2:22"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</row>
    <row r="1133" spans="2:22"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</row>
    <row r="1134" spans="2:22"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</row>
    <row r="1135" spans="2:22"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</row>
    <row r="1136" spans="2:22"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</row>
    <row r="1137" spans="2:22"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</row>
    <row r="1138" spans="2:22"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</row>
    <row r="1139" spans="2:22"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</row>
    <row r="1140" spans="2:22"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</row>
    <row r="1141" spans="2:22"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</row>
    <row r="1142" spans="2:22"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</row>
    <row r="1143" spans="2:22"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</row>
    <row r="1144" spans="2:22"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</row>
    <row r="1145" spans="2:22"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</row>
    <row r="1146" spans="2:22"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</row>
    <row r="1147" spans="2:22"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</row>
    <row r="1148" spans="2:22"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</row>
    <row r="1149" spans="2:22"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</row>
    <row r="1150" spans="2:22"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</row>
    <row r="1151" spans="2:22"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</row>
    <row r="1152" spans="2:22"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</row>
    <row r="1153" spans="2:22"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</row>
    <row r="1154" spans="2:22"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</row>
    <row r="1155" spans="2:22"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</row>
    <row r="1156" spans="2:22"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</row>
    <row r="1157" spans="2:22"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</row>
    <row r="1158" spans="2:22"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</row>
    <row r="1159" spans="2:22"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</row>
    <row r="1160" spans="2:22"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</row>
    <row r="1161" spans="2:22"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</row>
    <row r="1162" spans="2:22"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</row>
    <row r="1163" spans="2:22"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</row>
    <row r="1164" spans="2:22"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</row>
    <row r="1165" spans="2:22"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</row>
    <row r="1166" spans="2:22"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</row>
    <row r="1167" spans="2:22"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</row>
    <row r="1168" spans="2:22"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</row>
    <row r="1169" spans="2:22"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</row>
    <row r="1170" spans="2:22"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</row>
    <row r="1171" spans="2:22"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</row>
    <row r="1172" spans="2:22"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</row>
    <row r="1173" spans="2:22"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</row>
    <row r="1174" spans="2:22"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</row>
    <row r="1175" spans="2:22"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</row>
    <row r="1176" spans="2:22"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</row>
    <row r="1177" spans="2:22"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</row>
    <row r="1178" spans="2:22"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</row>
    <row r="1179" spans="2:22"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</row>
    <row r="1180" spans="2:22"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</row>
    <row r="1181" spans="2:22"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</row>
    <row r="1182" spans="2:22"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</row>
    <row r="1183" spans="2:22"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</row>
    <row r="1184" spans="2:22"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</row>
    <row r="1185" spans="2:22"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</row>
    <row r="1186" spans="2:22"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</row>
    <row r="1187" spans="2:22"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</row>
    <row r="1188" spans="2:22"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</row>
    <row r="1189" spans="2:22"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</row>
    <row r="1190" spans="2:22"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</row>
    <row r="1191" spans="2:22"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</row>
    <row r="1192" spans="2:22"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</row>
    <row r="1193" spans="2:22"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</row>
    <row r="1194" spans="2:22"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</row>
    <row r="1195" spans="2:22"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</row>
    <row r="1196" spans="2:22"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</row>
    <row r="1197" spans="2:22"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</row>
    <row r="1198" spans="2:22"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</row>
    <row r="1199" spans="2:22"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</row>
    <row r="1200" spans="2:22"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</row>
    <row r="1201" spans="2:22"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</row>
    <row r="1202" spans="2:22"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</row>
    <row r="1203" spans="2:22"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</row>
    <row r="1204" spans="2:22"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</row>
    <row r="1205" spans="2:22"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</row>
    <row r="1206" spans="2:22"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</row>
    <row r="1207" spans="2:22"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</row>
    <row r="1208" spans="2:22"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</row>
    <row r="1209" spans="2:22"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</row>
    <row r="1210" spans="2:22"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</row>
    <row r="1211" spans="2:22"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</row>
    <row r="1212" spans="2:22"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</row>
    <row r="1213" spans="2:22"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</row>
    <row r="1214" spans="2:22"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</row>
    <row r="1215" spans="2:22"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</row>
    <row r="1216" spans="2:22"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</row>
    <row r="1217" spans="2:22"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</row>
    <row r="1218" spans="2:22"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</row>
    <row r="1219" spans="2:22"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</row>
    <row r="1220" spans="2:22"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</row>
    <row r="1221" spans="2:22"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</row>
    <row r="1222" spans="2:22"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</row>
    <row r="1223" spans="2:22"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</row>
    <row r="1224" spans="2:22"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</row>
    <row r="1225" spans="2:22"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</row>
    <row r="1226" spans="2:22"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</row>
    <row r="1227" spans="2:22"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</row>
    <row r="1228" spans="2:22"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</row>
    <row r="1229" spans="2:22"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</row>
    <row r="1230" spans="2:22"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</row>
    <row r="1231" spans="2:22"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</row>
    <row r="1232" spans="2:22"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</row>
    <row r="1233" spans="2:22"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</row>
    <row r="1234" spans="2:22"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</row>
    <row r="1235" spans="2:22"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</row>
    <row r="1236" spans="2:22"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</row>
    <row r="1237" spans="2:22"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</row>
    <row r="1238" spans="2:22"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</row>
    <row r="1239" spans="2:22"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</row>
    <row r="1240" spans="2:22"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</row>
    <row r="1241" spans="2:22"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</row>
    <row r="1242" spans="2:22"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</row>
    <row r="1243" spans="2:22"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</row>
    <row r="1244" spans="2:22"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</row>
    <row r="1245" spans="2:22"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</row>
    <row r="1246" spans="2:22"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</row>
    <row r="1247" spans="2:22"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</row>
    <row r="1248" spans="2:22"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</row>
    <row r="1249" spans="2:22"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</row>
    <row r="1250" spans="2:22"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</row>
    <row r="1251" spans="2:22"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</row>
    <row r="1252" spans="2:22"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</row>
    <row r="1253" spans="2:22"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</row>
    <row r="1254" spans="2:22"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</row>
    <row r="1255" spans="2:22"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</row>
    <row r="1256" spans="2:22"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</row>
    <row r="1257" spans="2:22"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</row>
    <row r="1258" spans="2:22"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</row>
    <row r="1259" spans="2:22"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</row>
    <row r="1260" spans="2:22"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</row>
    <row r="1261" spans="2:22"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</row>
    <row r="1262" spans="2:22"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</row>
    <row r="1263" spans="2:22"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</row>
    <row r="1264" spans="2:22"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</row>
    <row r="1265" spans="2:22"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</row>
    <row r="1266" spans="2:22"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</row>
    <row r="1267" spans="2:22"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</row>
    <row r="1268" spans="2:22"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</row>
    <row r="1269" spans="2:22"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</row>
    <row r="1270" spans="2:22"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</row>
    <row r="1271" spans="2:22"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</row>
    <row r="1272" spans="2:22"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</row>
    <row r="1273" spans="2:22"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</row>
    <row r="1274" spans="2:22"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</row>
    <row r="1275" spans="2:22"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</row>
    <row r="1276" spans="2:22"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</row>
    <row r="1277" spans="2:22"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</row>
    <row r="1278" spans="2:22"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</row>
    <row r="1279" spans="2:22"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</row>
    <row r="1280" spans="2:22"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</row>
    <row r="1281" spans="2:22"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</row>
    <row r="1282" spans="2:22"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</row>
    <row r="1283" spans="2:22"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</row>
    <row r="1284" spans="2:22"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</row>
    <row r="1285" spans="2:22"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</row>
    <row r="1286" spans="2:22"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</row>
    <row r="1287" spans="2:22"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</row>
    <row r="1288" spans="2:22"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</row>
    <row r="1289" spans="2:22"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</row>
    <row r="1290" spans="2:22"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</row>
    <row r="1291" spans="2:22"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</row>
    <row r="1292" spans="2:22"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</row>
    <row r="1293" spans="2:22"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</row>
    <row r="1294" spans="2:22"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</row>
    <row r="1295" spans="2:22"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</row>
    <row r="1296" spans="2:22"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</row>
    <row r="1297" spans="2:22"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</row>
    <row r="1298" spans="2:22"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</row>
    <row r="1299" spans="2:22"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</row>
    <row r="1300" spans="2:22"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</row>
    <row r="1301" spans="2:22"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</row>
    <row r="1302" spans="2:22"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</row>
    <row r="1303" spans="2:22"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</row>
    <row r="1304" spans="2:22"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</row>
    <row r="1305" spans="2:22"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</row>
    <row r="1306" spans="2:22"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</row>
    <row r="1307" spans="2:22"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</row>
    <row r="1308" spans="2:22"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</row>
    <row r="1309" spans="2:22"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</row>
    <row r="1310" spans="2:22"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</row>
    <row r="1311" spans="2:22"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</row>
    <row r="1312" spans="2:22"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</row>
    <row r="1313" spans="2:22"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</row>
    <row r="1314" spans="2:22"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</row>
    <row r="1315" spans="2:22"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</row>
    <row r="1316" spans="2:22"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</row>
    <row r="1317" spans="2:22"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</row>
    <row r="1318" spans="2:22"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</row>
    <row r="1319" spans="2:22"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</row>
    <row r="1320" spans="2:22"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</row>
    <row r="1321" spans="2:22"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</row>
    <row r="1322" spans="2:22"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</row>
    <row r="1323" spans="2:22"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</row>
    <row r="1324" spans="2:22"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</row>
    <row r="1325" spans="2:22"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</row>
    <row r="1326" spans="2:22"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</row>
    <row r="1327" spans="2:22"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</row>
    <row r="1328" spans="2:22"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</row>
    <row r="1329" spans="2:22"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</row>
    <row r="1330" spans="2:22"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</row>
    <row r="1331" spans="2:22"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</row>
    <row r="1332" spans="2:22"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</row>
    <row r="1333" spans="2:22"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</row>
    <row r="1334" spans="2:22"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</row>
    <row r="1335" spans="2:22"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</row>
    <row r="1336" spans="2:22"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</row>
    <row r="1337" spans="2:22"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</row>
    <row r="1338" spans="2:22"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</row>
    <row r="1339" spans="2:22"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</row>
    <row r="1340" spans="2:22"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</row>
    <row r="1341" spans="2:22"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</row>
    <row r="1342" spans="2:22"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</row>
    <row r="1343" spans="2:22"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</row>
    <row r="1344" spans="2:22"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</row>
    <row r="1345" spans="2:22"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</row>
    <row r="1346" spans="2:22"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</row>
    <row r="1347" spans="2:22"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</row>
    <row r="1348" spans="2:22"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</row>
    <row r="1349" spans="2:22"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</row>
    <row r="1350" spans="2:22"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</row>
    <row r="1351" spans="2:22"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</row>
    <row r="1352" spans="2:22"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</row>
    <row r="1353" spans="2:22"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</row>
    <row r="1354" spans="2:22"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</row>
    <row r="1355" spans="2:22"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</row>
    <row r="1356" spans="2:22"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</row>
    <row r="1357" spans="2:22"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</row>
    <row r="1358" spans="2:22"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</row>
    <row r="1359" spans="2:22"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</row>
    <row r="1360" spans="2:22"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</row>
    <row r="1361" spans="2:22"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</row>
    <row r="1362" spans="2:22"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</row>
    <row r="1363" spans="2:22"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</row>
    <row r="1364" spans="2:22"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</row>
    <row r="1365" spans="2:22"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</row>
    <row r="1366" spans="2:22"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</row>
    <row r="1367" spans="2:22"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</row>
    <row r="1368" spans="2:22"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</row>
    <row r="1369" spans="2:22"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</row>
    <row r="1370" spans="2:22"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</row>
    <row r="1371" spans="2:22"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</row>
    <row r="1372" spans="2:22"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</row>
    <row r="1373" spans="2:22"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</row>
    <row r="1374" spans="2:22"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</row>
    <row r="1375" spans="2:22"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</row>
    <row r="1376" spans="2:22"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</row>
    <row r="1377" spans="2:22"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</row>
    <row r="1378" spans="2:22"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</row>
    <row r="1379" spans="2:22"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</row>
    <row r="1380" spans="2:22"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</row>
    <row r="1381" spans="2:22"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</row>
    <row r="1382" spans="2:22"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</row>
    <row r="1383" spans="2:22"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</row>
    <row r="1384" spans="2:22"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</row>
    <row r="1385" spans="2:22"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</row>
    <row r="1386" spans="2:22"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</row>
    <row r="1387" spans="2:22"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</row>
    <row r="1388" spans="2:22"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</row>
    <row r="1389" spans="2:22"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</row>
    <row r="1390" spans="2:22"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</row>
    <row r="1391" spans="2:22"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</row>
    <row r="1392" spans="2:22"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</row>
    <row r="1393" spans="2:22"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</row>
    <row r="1394" spans="2:22"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</row>
    <row r="1395" spans="2:22"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</row>
    <row r="1396" spans="2:22"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</row>
    <row r="1397" spans="2:22"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</row>
    <row r="1398" spans="2:22"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</row>
    <row r="1399" spans="2:22"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</row>
    <row r="1400" spans="2:22"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</row>
    <row r="1401" spans="2:22"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</row>
    <row r="1402" spans="2:22"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</row>
    <row r="1403" spans="2:22"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</row>
    <row r="1404" spans="2:22"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</row>
    <row r="1405" spans="2:22"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</row>
    <row r="1406" spans="2:22"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</row>
    <row r="1407" spans="2:22"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</row>
    <row r="1408" spans="2:22"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</row>
    <row r="1409" spans="2:22"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</row>
    <row r="1410" spans="2:22"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</row>
    <row r="1411" spans="2:22"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</row>
    <row r="1412" spans="2:22"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</row>
    <row r="1413" spans="2:22"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</row>
    <row r="1414" spans="2:22"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</row>
    <row r="1415" spans="2:22"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</row>
    <row r="1416" spans="2:22"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</row>
    <row r="1417" spans="2:22"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</row>
    <row r="1418" spans="2:22"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</row>
    <row r="1419" spans="2:22"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</row>
    <row r="1420" spans="2:22"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</row>
    <row r="1421" spans="2:22"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</row>
    <row r="1422" spans="2:22"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</row>
    <row r="1423" spans="2:22"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</row>
    <row r="1424" spans="2:22"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</row>
    <row r="1425" spans="2:22"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</row>
    <row r="1426" spans="2:22"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</row>
    <row r="1427" spans="2:22"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</row>
    <row r="1428" spans="2:22"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</row>
    <row r="1429" spans="2:22"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</row>
    <row r="1430" spans="2:22"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</row>
    <row r="1431" spans="2:22"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</row>
    <row r="1432" spans="2:22"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</row>
    <row r="1433" spans="2:22"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</row>
    <row r="1434" spans="2:22"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</row>
    <row r="1435" spans="2:22"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</row>
    <row r="1436" spans="2:22"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</row>
    <row r="1437" spans="2:22"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</row>
    <row r="1438" spans="2:22"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</row>
    <row r="1439" spans="2:22"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</row>
    <row r="1440" spans="2:22"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</row>
    <row r="1441" spans="2:22"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</row>
    <row r="1442" spans="2:22"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</row>
    <row r="1443" spans="2:22"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</row>
    <row r="1444" spans="2:22"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</row>
    <row r="1445" spans="2:22"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</row>
    <row r="1446" spans="2:22"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</row>
    <row r="1447" spans="2:22"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</row>
    <row r="1448" spans="2:22"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</row>
    <row r="1449" spans="2:22"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</row>
    <row r="1450" spans="2:22"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</row>
    <row r="1451" spans="2:22"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</row>
    <row r="1452" spans="2:22"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</row>
    <row r="1453" spans="2:22"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</row>
    <row r="1454" spans="2:22"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</row>
    <row r="1455" spans="2:22"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</row>
    <row r="1456" spans="2:22"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</row>
    <row r="1457" spans="2:22"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</row>
    <row r="1458" spans="2:22"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</row>
    <row r="1459" spans="2:22"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</row>
    <row r="1460" spans="2:22"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</row>
    <row r="1461" spans="2:22"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</row>
    <row r="1462" spans="2:22"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</row>
    <row r="1463" spans="2:22"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</row>
    <row r="1464" spans="2:22"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</row>
    <row r="1465" spans="2:22"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</row>
    <row r="1466" spans="2:22"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</row>
    <row r="1467" spans="2:22"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</row>
    <row r="1468" spans="2:22"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</row>
    <row r="1469" spans="2:22"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</row>
    <row r="1470" spans="2:22"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</row>
    <row r="1471" spans="2:22"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</row>
    <row r="1472" spans="2:22"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</row>
    <row r="1473" spans="2:22"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</row>
    <row r="1474" spans="2:22"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</row>
    <row r="1475" spans="2:22"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</row>
    <row r="1476" spans="2:22"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</row>
    <row r="1477" spans="2:22"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</row>
    <row r="1478" spans="2:22"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</row>
    <row r="1479" spans="2:22"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</row>
    <row r="1480" spans="2:22"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</row>
    <row r="1481" spans="2:22"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</row>
    <row r="1482" spans="2:22"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</row>
    <row r="1483" spans="2:22"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</row>
    <row r="1484" spans="2:22"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</row>
    <row r="1485" spans="2:22"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</row>
    <row r="1486" spans="2:22"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</row>
    <row r="1487" spans="2:22"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</row>
    <row r="1488" spans="2:22"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</row>
    <row r="1489" spans="2:22"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</row>
    <row r="1490" spans="2:22"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</row>
    <row r="1491" spans="2:22"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</row>
    <row r="1492" spans="2:22"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</row>
    <row r="1493" spans="2:22"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</row>
    <row r="1494" spans="2:22"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</row>
    <row r="1495" spans="2:22"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</row>
    <row r="1496" spans="2:22"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</row>
    <row r="1497" spans="2:22"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</row>
    <row r="1498" spans="2:22"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</row>
    <row r="1499" spans="2:22"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</row>
    <row r="1500" spans="2:22"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</row>
    <row r="1501" spans="2:22"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</row>
    <row r="1502" spans="2:22"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</row>
    <row r="1503" spans="2:22"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</row>
    <row r="1504" spans="2:22"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</row>
    <row r="1505" spans="2:22"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</row>
    <row r="1506" spans="2:22"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</row>
    <row r="1507" spans="2:22"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</row>
    <row r="1508" spans="2:22"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</row>
    <row r="1509" spans="2:22"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</row>
    <row r="1510" spans="2:22"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</row>
    <row r="1511" spans="2:22"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</row>
    <row r="1512" spans="2:22"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</row>
    <row r="1513" spans="2:22"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</row>
    <row r="1514" spans="2:22"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</row>
    <row r="1515" spans="2:22"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</row>
    <row r="1516" spans="2:22"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</row>
    <row r="1517" spans="2:22"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</row>
    <row r="1518" spans="2:22"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</row>
    <row r="1519" spans="2:22"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</row>
    <row r="1520" spans="2:22"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</row>
    <row r="1521" spans="2:22"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</row>
    <row r="1522" spans="2:22"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</row>
    <row r="1523" spans="2:22"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</row>
    <row r="1524" spans="2:22"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</row>
    <row r="1525" spans="2:22"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</row>
    <row r="1526" spans="2:22"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</row>
    <row r="1527" spans="2:22"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</row>
    <row r="1528" spans="2:22"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</row>
    <row r="1529" spans="2:22"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</row>
    <row r="1530" spans="2:22"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</row>
    <row r="1531" spans="2:22"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</row>
    <row r="1532" spans="2:22"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</row>
    <row r="1533" spans="2:22"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</row>
    <row r="1534" spans="2:22"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</row>
    <row r="1535" spans="2:22"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</row>
    <row r="1536" spans="2:22"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</row>
    <row r="1537" spans="2:22"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</row>
    <row r="1538" spans="2:22"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</row>
    <row r="1539" spans="2:22"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</row>
    <row r="1540" spans="2:22"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</row>
    <row r="1541" spans="2:22"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</row>
    <row r="1542" spans="2:22"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</row>
    <row r="1543" spans="2:22"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</row>
    <row r="1544" spans="2:22"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</row>
    <row r="1545" spans="2:22"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</row>
    <row r="1546" spans="2:22"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</row>
    <row r="1547" spans="2:22"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</row>
    <row r="1548" spans="2:22"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</row>
    <row r="1549" spans="2:22"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</row>
    <row r="1550" spans="2:22"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</row>
    <row r="1551" spans="2:22"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</row>
    <row r="1552" spans="2:22"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</row>
    <row r="1553" spans="2:22"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</row>
    <row r="1554" spans="2:22"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</row>
    <row r="1555" spans="2:22"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</row>
    <row r="1556" spans="2:22"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</row>
    <row r="1557" spans="2:22"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</row>
    <row r="1558" spans="2:22"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</row>
    <row r="1559" spans="2:22"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</row>
    <row r="1560" spans="2:22"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</row>
    <row r="1561" spans="2:22"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</row>
    <row r="1562" spans="2:22"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</row>
    <row r="1563" spans="2:22"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</row>
    <row r="1564" spans="2:22"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</row>
    <row r="1565" spans="2:22"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</row>
    <row r="1566" spans="2:22"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</row>
    <row r="1567" spans="2:22"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</row>
    <row r="1568" spans="2:22"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</row>
    <row r="1569" spans="2:22"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</row>
    <row r="1570" spans="2:22"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</row>
    <row r="1571" spans="2:22"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</row>
    <row r="1572" spans="2:22"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</row>
    <row r="1573" spans="2:22"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</row>
    <row r="1574" spans="2:22"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</row>
    <row r="1575" spans="2:22"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</row>
    <row r="1576" spans="2:22"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</row>
    <row r="1577" spans="2:22"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</row>
    <row r="1578" spans="2:22"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</row>
    <row r="1579" spans="2:22"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</row>
    <row r="1580" spans="2:22"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</row>
    <row r="1581" spans="2:22"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</row>
    <row r="1582" spans="2:22"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</row>
    <row r="1583" spans="2:22"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</row>
    <row r="1584" spans="2:22"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</row>
    <row r="1585" spans="2:22"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</row>
    <row r="1586" spans="2:22"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</row>
    <row r="1587" spans="2:22"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</row>
    <row r="1588" spans="2:22"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</row>
    <row r="1589" spans="2:22"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</row>
    <row r="1590" spans="2:22"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</row>
    <row r="1591" spans="2:22"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</row>
    <row r="1592" spans="2:22"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</row>
    <row r="1593" spans="2:22"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</row>
    <row r="1594" spans="2:22"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</row>
    <row r="1595" spans="2:22"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</row>
    <row r="1596" spans="2:22"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</row>
    <row r="1597" spans="2:22"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</row>
    <row r="1598" spans="2:22"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</row>
    <row r="1599" spans="2:22"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</row>
    <row r="1600" spans="2:22"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</row>
    <row r="1601" spans="2:22"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</row>
    <row r="1602" spans="2:22"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</row>
    <row r="1603" spans="2:22"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</row>
    <row r="1604" spans="2:22"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</row>
    <row r="1605" spans="2:22"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</row>
    <row r="1606" spans="2:22"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</row>
    <row r="1607" spans="2:22"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</row>
    <row r="1608" spans="2:22"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</row>
    <row r="1609" spans="2:22"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</row>
    <row r="1610" spans="2:22"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</row>
    <row r="1611" spans="2:22"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</row>
    <row r="1612" spans="2:22"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</row>
    <row r="1613" spans="2:22"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</row>
    <row r="1614" spans="2:22"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</row>
    <row r="1615" spans="2:22"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</row>
    <row r="1616" spans="2:22"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</row>
    <row r="1617" spans="2:22"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</row>
    <row r="1618" spans="2:22"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</row>
    <row r="1619" spans="2:22"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</row>
    <row r="1620" spans="2:22"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</row>
    <row r="1621" spans="2:22"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</row>
    <row r="1622" spans="2:22"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</row>
    <row r="1623" spans="2:22"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</row>
    <row r="1624" spans="2:22"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</row>
    <row r="1625" spans="2:22"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</row>
    <row r="1626" spans="2:22"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</row>
    <row r="1627" spans="2:22"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</row>
    <row r="1628" spans="2:22"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</row>
    <row r="1629" spans="2:22"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</row>
    <row r="1630" spans="2:22"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</row>
    <row r="1631" spans="2:22"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</row>
    <row r="1632" spans="2:22"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</row>
    <row r="1633" spans="2:22"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</row>
    <row r="1634" spans="2:22"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</row>
    <row r="1635" spans="2:22"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</row>
    <row r="1636" spans="2:22"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</row>
    <row r="1637" spans="2:22"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</row>
    <row r="1638" spans="2:22"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</row>
    <row r="1639" spans="2:22"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</row>
    <row r="1640" spans="2:22"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</row>
    <row r="1641" spans="2:22"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</row>
    <row r="1642" spans="2:22"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</row>
    <row r="1643" spans="2:22"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</row>
    <row r="1644" spans="2:22"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</row>
    <row r="1645" spans="2:22"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</row>
    <row r="1646" spans="2:22"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</row>
    <row r="1647" spans="2:22"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</row>
    <row r="1648" spans="2:22"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</row>
    <row r="1649" spans="2:22"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</row>
    <row r="1650" spans="2:22"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</row>
    <row r="1651" spans="2:22"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</row>
    <row r="1652" spans="2:22"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</row>
    <row r="1653" spans="2:22"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</row>
    <row r="1654" spans="2:22"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</row>
    <row r="1655" spans="2:22"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</row>
    <row r="1656" spans="2:22"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</row>
    <row r="1657" spans="2:22"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</row>
    <row r="1658" spans="2:22"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</row>
    <row r="1659" spans="2:22"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</row>
    <row r="1660" spans="2:22"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</row>
    <row r="1661" spans="2:22"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</row>
    <row r="1662" spans="2:22"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</row>
    <row r="1663" spans="2:22"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</row>
    <row r="1664" spans="2:22"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</row>
    <row r="1665" spans="2:22"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</row>
    <row r="1666" spans="2:22"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</row>
    <row r="1667" spans="2:22"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</row>
    <row r="1668" spans="2:22"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</row>
    <row r="1669" spans="2:22"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</row>
    <row r="1670" spans="2:22"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</row>
    <row r="1671" spans="2:22"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</row>
    <row r="1672" spans="2:22"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</row>
    <row r="1673" spans="2:22"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</row>
    <row r="1674" spans="2:22"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</row>
    <row r="1675" spans="2:22"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</row>
    <row r="1676" spans="2:22"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</row>
    <row r="1677" spans="2:22"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</row>
    <row r="1678" spans="2:22"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</row>
    <row r="1679" spans="2:22"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</row>
    <row r="1680" spans="2:22"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</row>
    <row r="1681" spans="2:22"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</row>
    <row r="1682" spans="2:22"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</row>
    <row r="1683" spans="2:22"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</row>
    <row r="1684" spans="2:22"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</row>
    <row r="1685" spans="2:22"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</row>
    <row r="1686" spans="2:22"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</row>
    <row r="1687" spans="2:22"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</row>
    <row r="1688" spans="2:22"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</row>
    <row r="1689" spans="2:22"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</row>
    <row r="1690" spans="2:22"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</row>
    <row r="1691" spans="2:22"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</row>
    <row r="1692" spans="2:22"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</row>
    <row r="1693" spans="2:22"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</row>
    <row r="1694" spans="2:22"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</row>
    <row r="1695" spans="2:22"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</row>
    <row r="1696" spans="2:22"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</row>
    <row r="1697" spans="2:22"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</row>
    <row r="1698" spans="2:22"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</row>
    <row r="1699" spans="2:22"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</row>
    <row r="1700" spans="2:22"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</row>
    <row r="1701" spans="2:22"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</row>
    <row r="1702" spans="2:22"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</row>
    <row r="1703" spans="2:22"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</row>
    <row r="1704" spans="2:22"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</row>
    <row r="1705" spans="2:22"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</row>
    <row r="1706" spans="2:22"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</row>
    <row r="1707" spans="2:22"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</row>
    <row r="1708" spans="2:22"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</row>
    <row r="1709" spans="2:22"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</row>
    <row r="1710" spans="2:22"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</row>
    <row r="1711" spans="2:22"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</row>
    <row r="1712" spans="2:22"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</row>
    <row r="1713" spans="2:22"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</row>
    <row r="1714" spans="2:22"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</row>
    <row r="1715" spans="2:22"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</row>
    <row r="1716" spans="2:22"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</row>
    <row r="1717" spans="2:22"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</row>
    <row r="1718" spans="2:22"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</row>
    <row r="1719" spans="2:22"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</row>
    <row r="1720" spans="2:22"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</row>
    <row r="1721" spans="2:22"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</row>
    <row r="1722" spans="2:22"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</row>
    <row r="1723" spans="2:22"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</row>
    <row r="1724" spans="2:22"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</row>
    <row r="1725" spans="2:22"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</row>
    <row r="1726" spans="2:22"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</row>
    <row r="1727" spans="2:22"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</row>
    <row r="1728" spans="2:22"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</row>
    <row r="1729" spans="2:22"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</row>
    <row r="1730" spans="2:22"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</row>
    <row r="1731" spans="2:22"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</row>
    <row r="1732" spans="2:22"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</row>
    <row r="1733" spans="2:22"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</row>
    <row r="1734" spans="2:22"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</row>
    <row r="1735" spans="2:22"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</row>
    <row r="1736" spans="2:22"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</row>
    <row r="1737" spans="2:22"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</row>
    <row r="1738" spans="2:22"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</row>
    <row r="1739" spans="2:22"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</row>
    <row r="1740" spans="2:22"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</row>
    <row r="1741" spans="2:22"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</row>
    <row r="1742" spans="2:22"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</row>
    <row r="1743" spans="2:22"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</row>
    <row r="1744" spans="2:22"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</row>
    <row r="1745" spans="2:22"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</row>
    <row r="1746" spans="2:22"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</row>
    <row r="1747" spans="2:22"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</row>
    <row r="1748" spans="2:22"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</row>
    <row r="1749" spans="2:22"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</row>
    <row r="1750" spans="2:22"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</row>
    <row r="1751" spans="2:22"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</row>
    <row r="1752" spans="2:22"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</row>
    <row r="1753" spans="2:22"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</row>
    <row r="1754" spans="2:22"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</row>
    <row r="1755" spans="2:22"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</row>
    <row r="1756" spans="2:22"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</row>
    <row r="1757" spans="2:22"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</row>
    <row r="1758" spans="2:22"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</row>
    <row r="1759" spans="2:22"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</row>
    <row r="1760" spans="2:22"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</row>
    <row r="1761" spans="2:22"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</row>
    <row r="1762" spans="2:22"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</row>
    <row r="1763" spans="2:22"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</row>
    <row r="1764" spans="2:22"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</row>
    <row r="1765" spans="2:22"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</row>
    <row r="1766" spans="2:22"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</row>
    <row r="1767" spans="2:22"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</row>
    <row r="1768" spans="2:22"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</row>
    <row r="1769" spans="2:22"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</row>
    <row r="1770" spans="2:22"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</row>
    <row r="1771" spans="2:22"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</row>
    <row r="1772" spans="2:22"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</row>
    <row r="1773" spans="2:22"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</row>
    <row r="1774" spans="2:22"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</row>
    <row r="1775" spans="2:22"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</row>
    <row r="1776" spans="2:22"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</row>
    <row r="1777" spans="2:22"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</row>
    <row r="1778" spans="2:22"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</row>
    <row r="1779" spans="2:22"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</row>
    <row r="1780" spans="2:22"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</row>
    <row r="1781" spans="2:22"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</row>
    <row r="1782" spans="2:22"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</row>
    <row r="1783" spans="2:22"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</row>
    <row r="1784" spans="2:22"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</row>
    <row r="1785" spans="2:22"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</row>
    <row r="1786" spans="2:22"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</row>
    <row r="1787" spans="2:22"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</row>
    <row r="1788" spans="2:22"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</row>
    <row r="1789" spans="2:22"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</row>
    <row r="1790" spans="2:22"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</row>
    <row r="1791" spans="2:22"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</row>
    <row r="1792" spans="2:22"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</row>
    <row r="1793" spans="2:22"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</row>
    <row r="1794" spans="2:22"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</row>
    <row r="1795" spans="2:22"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</row>
    <row r="1796" spans="2:22"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</row>
    <row r="1797" spans="2:22"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</row>
    <row r="1798" spans="2:22"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</row>
    <row r="1799" spans="2:22"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</row>
    <row r="1800" spans="2:22"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</row>
    <row r="1801" spans="2:22"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</row>
    <row r="1802" spans="2:22"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</row>
    <row r="1803" spans="2:22"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</row>
    <row r="1804" spans="2:22"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</row>
    <row r="1805" spans="2:22"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</row>
    <row r="1806" spans="2:22"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</row>
    <row r="1807" spans="2:22"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</row>
    <row r="1808" spans="2:22"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</row>
    <row r="1809" spans="2:22"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</row>
    <row r="1810" spans="2:22"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</row>
    <row r="1811" spans="2:22"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</row>
    <row r="1812" spans="2:22"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</row>
    <row r="1813" spans="2:22"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</row>
    <row r="1814" spans="2:22"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</row>
    <row r="1815" spans="2:22"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</row>
    <row r="1816" spans="2:22"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</row>
    <row r="1817" spans="2:22"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</row>
    <row r="1818" spans="2:22"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</row>
    <row r="1819" spans="2:22"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</row>
    <row r="1820" spans="2:22"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</row>
    <row r="1821" spans="2:22"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</row>
    <row r="1822" spans="2:22"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</row>
    <row r="1823" spans="2:22"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</row>
    <row r="1824" spans="2:22"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</row>
    <row r="1825" spans="2:22"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</row>
    <row r="1826" spans="2:22"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</row>
    <row r="1827" spans="2:22"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</row>
    <row r="1828" spans="2:22"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</row>
    <row r="1829" spans="2:22"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</row>
    <row r="1830" spans="2:22"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</row>
    <row r="1831" spans="2:22"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</row>
    <row r="1832" spans="2:22"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</row>
    <row r="1833" spans="2:22"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</row>
    <row r="1834" spans="2:22"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</row>
    <row r="1835" spans="2:22"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</row>
    <row r="1836" spans="2:22"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</row>
    <row r="1837" spans="2:22"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</row>
    <row r="1838" spans="2:22"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</row>
    <row r="1839" spans="2:22"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</row>
    <row r="1840" spans="2:22"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</row>
    <row r="1841" spans="2:22"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</row>
    <row r="1842" spans="2:22"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</row>
    <row r="1843" spans="2:22"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</row>
    <row r="1844" spans="2:22"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</row>
    <row r="1845" spans="2:22"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</row>
    <row r="1846" spans="2:22"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</row>
    <row r="1847" spans="2:22"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</row>
    <row r="1848" spans="2:22"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</row>
    <row r="1849" spans="2:22"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</row>
    <row r="1850" spans="2:22"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</row>
    <row r="1851" spans="2:22"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</row>
    <row r="1852" spans="2:22"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</row>
    <row r="1853" spans="2:22"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</row>
    <row r="1854" spans="2:22"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</row>
    <row r="1855" spans="2:22"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</row>
    <row r="1856" spans="2:22"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</row>
    <row r="1857" spans="2:22"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</row>
    <row r="1858" spans="2:22"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</row>
    <row r="1859" spans="2:22"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</row>
    <row r="1860" spans="2:22"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</row>
    <row r="1861" spans="2:22"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</row>
    <row r="1862" spans="2:22"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</row>
    <row r="1863" spans="2:22"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</row>
    <row r="1864" spans="2:22"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</row>
    <row r="1865" spans="2:22"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</row>
    <row r="1866" spans="2:22"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</row>
    <row r="1867" spans="2:22"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</row>
    <row r="1868" spans="2:22"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</row>
    <row r="1869" spans="2:22"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</row>
    <row r="1870" spans="2:22"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</row>
    <row r="1871" spans="2:22"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</row>
    <row r="1872" spans="2:22"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</row>
    <row r="1873" spans="2:22"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</row>
    <row r="1874" spans="2:22"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</row>
    <row r="1875" spans="2:22"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</row>
    <row r="1876" spans="2:22"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</row>
    <row r="1877" spans="2:22"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</row>
    <row r="1878" spans="2:22"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</row>
    <row r="1879" spans="2:22"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</row>
    <row r="1880" spans="2:22"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</row>
    <row r="1881" spans="2:22"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</row>
    <row r="1882" spans="2:22"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</row>
    <row r="1883" spans="2:22"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</row>
    <row r="1884" spans="2:22"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</row>
    <row r="1885" spans="2:22"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</row>
    <row r="1886" spans="2:22"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</row>
    <row r="1887" spans="2:22"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</row>
    <row r="1888" spans="2:22"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</row>
    <row r="1889" spans="2:22"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</row>
    <row r="1890" spans="2:22"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</row>
    <row r="1891" spans="2:22"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</row>
    <row r="1892" spans="2:22"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</row>
    <row r="1893" spans="2:22"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</row>
    <row r="1894" spans="2:22"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</row>
    <row r="1895" spans="2:22"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</row>
    <row r="1896" spans="2:22"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</row>
    <row r="1897" spans="2:22"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</row>
    <row r="1898" spans="2:22"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</row>
    <row r="1899" spans="2:22"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</row>
    <row r="1900" spans="2:22"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</row>
    <row r="1901" spans="2:22"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</row>
    <row r="1902" spans="2:22"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</row>
    <row r="1903" spans="2:22"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</row>
    <row r="1904" spans="2:22"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</row>
    <row r="1905" spans="2:22"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</row>
    <row r="1906" spans="2:22"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</row>
    <row r="1907" spans="2:22"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</row>
    <row r="1908" spans="2:22"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</row>
    <row r="1909" spans="2:22"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</row>
    <row r="1910" spans="2:22"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</row>
    <row r="1911" spans="2:22"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</row>
    <row r="1912" spans="2:22"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</row>
    <row r="1913" spans="2:22"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</row>
    <row r="1914" spans="2:22"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</row>
    <row r="1915" spans="2:22"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</row>
    <row r="1916" spans="2:22"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</row>
    <row r="1917" spans="2:22"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</row>
    <row r="1918" spans="2:22"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</row>
    <row r="1919" spans="2:22"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</row>
    <row r="1920" spans="2:22"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</row>
    <row r="1921" spans="2:22"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</row>
    <row r="1922" spans="2:22"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</row>
    <row r="1923" spans="2:22"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</row>
    <row r="1924" spans="2:22"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</row>
    <row r="1925" spans="2:22"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</row>
    <row r="1926" spans="2:22"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</row>
    <row r="1927" spans="2:22"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</row>
    <row r="1928" spans="2:22"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</row>
    <row r="1929" spans="2:22"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</row>
    <row r="1930" spans="2:22"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</row>
    <row r="1931" spans="2:22"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</row>
    <row r="1932" spans="2:22"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</row>
    <row r="1933" spans="2:22"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</row>
    <row r="1934" spans="2:22"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</row>
    <row r="1935" spans="2:22"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</row>
    <row r="1936" spans="2:22"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</row>
    <row r="1937" spans="2:22"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</row>
    <row r="1938" spans="2:22"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</row>
    <row r="1939" spans="2:22"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</row>
    <row r="1940" spans="2:22"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</row>
    <row r="1941" spans="2:22"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</row>
    <row r="1942" spans="2:22"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</row>
    <row r="1943" spans="2:22"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</row>
    <row r="1944" spans="2:22"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</row>
    <row r="1945" spans="2:22"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</row>
    <row r="1946" spans="2:22"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</row>
    <row r="1947" spans="2:22"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</row>
    <row r="1948" spans="2:22"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</row>
    <row r="1949" spans="2:22"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</row>
    <row r="1950" spans="2:22"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</row>
    <row r="1951" spans="2:22"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</row>
    <row r="1952" spans="2:22"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</row>
    <row r="1953" spans="2:22"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</row>
    <row r="1954" spans="2:22"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</row>
    <row r="1955" spans="2:22"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</row>
    <row r="1956" spans="2:22"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</row>
    <row r="1957" spans="2:22"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</row>
    <row r="1958" spans="2:22"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</row>
    <row r="1959" spans="2:22"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</row>
    <row r="1960" spans="2:22"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</row>
    <row r="1961" spans="2:22"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</row>
    <row r="1962" spans="2:22"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</row>
    <row r="1963" spans="2:22"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</row>
    <row r="1964" spans="2:22"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</row>
    <row r="1965" spans="2:22"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</row>
    <row r="1966" spans="2:22"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</row>
    <row r="1967" spans="2:22"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</row>
    <row r="1968" spans="2:22"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</row>
    <row r="1969" spans="2:22"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</row>
    <row r="1970" spans="2:22"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</row>
    <row r="1971" spans="2:22"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</row>
    <row r="1972" spans="2:22"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</row>
    <row r="1973" spans="2:22"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</row>
    <row r="1974" spans="2:22"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</row>
    <row r="1975" spans="2:22"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</row>
    <row r="1976" spans="2:22"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</row>
    <row r="1977" spans="2:22"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</row>
    <row r="1978" spans="2:22"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</row>
    <row r="1979" spans="2:22"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</row>
    <row r="1980" spans="2:22"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</row>
    <row r="1981" spans="2:22"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</row>
    <row r="1982" spans="2:22"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</row>
    <row r="1983" spans="2:22"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</row>
    <row r="1984" spans="2:22"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</row>
    <row r="1985" spans="2:22"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</row>
    <row r="1986" spans="2:22"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</row>
    <row r="1987" spans="2:22"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</row>
    <row r="1988" spans="2:22"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</row>
    <row r="1989" spans="2:22"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</row>
    <row r="1990" spans="2:22"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</row>
    <row r="1991" spans="2:22"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</row>
    <row r="1992" spans="2:22"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</row>
    <row r="1993" spans="2:22"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</row>
    <row r="1994" spans="2:22"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</row>
    <row r="1995" spans="2:22"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</row>
    <row r="1996" spans="2:22"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</row>
    <row r="1997" spans="2:22"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</row>
    <row r="1998" spans="2:22"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</row>
    <row r="1999" spans="2:22"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</row>
    <row r="2000" spans="2:22"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</row>
    <row r="2001" spans="2:22"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</row>
    <row r="2002" spans="2:22"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</row>
    <row r="2003" spans="2:22"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</row>
    <row r="2004" spans="2:22"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</row>
    <row r="2005" spans="2:22"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</row>
    <row r="2006" spans="2:22"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</row>
    <row r="2007" spans="2:22"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</row>
    <row r="2008" spans="2:22"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</row>
    <row r="2009" spans="2:22"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</row>
    <row r="2010" spans="2:22"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</row>
    <row r="2011" spans="2:22"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</row>
    <row r="2012" spans="2:22"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</row>
    <row r="2013" spans="2:22"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</row>
    <row r="2014" spans="2:22"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</row>
    <row r="2015" spans="2:22"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</row>
    <row r="2016" spans="2:22"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</row>
    <row r="2017" spans="2:22"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</row>
    <row r="2018" spans="2:22"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</row>
    <row r="2019" spans="2:22"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</row>
    <row r="2020" spans="2:22"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</row>
    <row r="2021" spans="2:22"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</row>
    <row r="2022" spans="2:22"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</row>
    <row r="2023" spans="2:22"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</row>
    <row r="2024" spans="2:22"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</row>
    <row r="2025" spans="2:22"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</row>
    <row r="2026" spans="2:22"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</row>
    <row r="2027" spans="2:22"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</row>
    <row r="2028" spans="2:22"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</row>
    <row r="2029" spans="2:22"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</row>
    <row r="2030" spans="2:22"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</row>
    <row r="2031" spans="2:22"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</row>
    <row r="2032" spans="2:22"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</row>
    <row r="2033" spans="2:22"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</row>
    <row r="2034" spans="2:22"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</row>
    <row r="2035" spans="2:22"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</row>
    <row r="2036" spans="2:22"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</row>
    <row r="2037" spans="2:22"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</row>
    <row r="2038" spans="2:22"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</row>
    <row r="2039" spans="2:22"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</row>
    <row r="2040" spans="2:22"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</row>
    <row r="2041" spans="2:22"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</row>
    <row r="2042" spans="2:22"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</row>
    <row r="2043" spans="2:22"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</row>
    <row r="2044" spans="2:22"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</row>
    <row r="2045" spans="2:22"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</row>
    <row r="2046" spans="2:22"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</row>
    <row r="2047" spans="2:22"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</row>
    <row r="2048" spans="2:22"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</row>
    <row r="2049" spans="2:22"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</row>
    <row r="2050" spans="2:22"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</row>
    <row r="2051" spans="2:22"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</row>
    <row r="2052" spans="2:22"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</row>
    <row r="2053" spans="2:22"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</row>
    <row r="2054" spans="2:22"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</row>
    <row r="2055" spans="2:22"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</row>
    <row r="2056" spans="2:22"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</row>
    <row r="2057" spans="2:22"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</row>
    <row r="2058" spans="2:22"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</row>
    <row r="2059" spans="2:22"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</row>
    <row r="2060" spans="2:22"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</row>
    <row r="2061" spans="2:22"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</row>
    <row r="2062" spans="2:22"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</row>
    <row r="2063" spans="2:22"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</row>
    <row r="2064" spans="2:22"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</row>
    <row r="2065" spans="2:22"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</row>
    <row r="2066" spans="2:22"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</row>
    <row r="2067" spans="2:22"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</row>
    <row r="2068" spans="2:22"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</row>
    <row r="2069" spans="2:22"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</row>
    <row r="2070" spans="2:22"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</row>
    <row r="2071" spans="2:22"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</row>
    <row r="2072" spans="2:22"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</row>
    <row r="2073" spans="2:22"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</row>
    <row r="2074" spans="2:22"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</row>
    <row r="2075" spans="2:22"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</row>
    <row r="2076" spans="2:22"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</row>
    <row r="2077" spans="2:22"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</row>
    <row r="2078" spans="2:22"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</row>
    <row r="2079" spans="2:22"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</row>
    <row r="2080" spans="2:22"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</row>
    <row r="2081" spans="2:22"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</row>
    <row r="2082" spans="2:22"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</row>
    <row r="2083" spans="2:22"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</row>
    <row r="2084" spans="2:22"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</row>
    <row r="2085" spans="2:22"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</row>
    <row r="2086" spans="2:22"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</row>
    <row r="2087" spans="2:22"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</row>
    <row r="2088" spans="2:22"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</row>
    <row r="2089" spans="2:22"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</row>
    <row r="2090" spans="2:22"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</row>
    <row r="2091" spans="2:22"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</row>
    <row r="2092" spans="2:22"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</row>
    <row r="2093" spans="2:22"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</row>
    <row r="2094" spans="2:22"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</row>
    <row r="2095" spans="2:22"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</row>
    <row r="2096" spans="2:22"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</row>
    <row r="2097" spans="2:22"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</row>
    <row r="2098" spans="2:22"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</row>
    <row r="2099" spans="2:22"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</row>
    <row r="2100" spans="2:22"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</row>
    <row r="2101" spans="2:22"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</row>
    <row r="2102" spans="2:22"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</row>
    <row r="2103" spans="2:22"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</row>
  </sheetData>
  <mergeCells count="12">
    <mergeCell ref="B33:AK33"/>
    <mergeCell ref="B157:E157"/>
    <mergeCell ref="D1:O1"/>
    <mergeCell ref="B2:AK2"/>
    <mergeCell ref="B5:AI5"/>
    <mergeCell ref="B3:AI3"/>
    <mergeCell ref="P27:AI27"/>
    <mergeCell ref="B4:AK4"/>
    <mergeCell ref="A29:XFD29"/>
    <mergeCell ref="A30:XFD30"/>
    <mergeCell ref="A31:XFD31"/>
    <mergeCell ref="B27:E27"/>
  </mergeCells>
  <phoneticPr fontId="0" type="noConversion"/>
  <hyperlinks>
    <hyperlink ref="AE10" r:id="rId1" display="mailto:podlesny@um.bierun.pl"/>
    <hyperlink ref="AE16" r:id="rId2" display="mailto:zdprybnik@o2.pl"/>
    <hyperlink ref="AE17" r:id="rId3"/>
    <hyperlink ref="AE12" r:id="rId4"/>
    <hyperlink ref="AE7" r:id="rId5"/>
    <hyperlink ref="AE11" r:id="rId6" display="mailto:ir@zebrzydowice.pl"/>
    <hyperlink ref="AE15" r:id="rId7" display="mailto:ugrajcza@rajcza.com.pl"/>
    <hyperlink ref="AE13" r:id="rId8" display="mailto:ggugchelmsl@poczta.fm"/>
    <hyperlink ref="AE8" r:id="rId9"/>
    <hyperlink ref="AE14" r:id="rId10"/>
    <hyperlink ref="AE18" r:id="rId11"/>
    <hyperlink ref="AE87" r:id="rId12" display="mailto:opatow@gminyrp.pl"/>
    <hyperlink ref="AE76" r:id="rId13" display="mailto:sekretariatug@wp.pl"/>
    <hyperlink ref="AE56" r:id="rId14"/>
    <hyperlink ref="AE101" r:id="rId15"/>
    <hyperlink ref="AE67" r:id="rId16" display="mailto:promocja@mykanow.pl"/>
    <hyperlink ref="AE100" r:id="rId17"/>
    <hyperlink ref="AE54" r:id="rId18" display="mailto:koszecin@koszecin.pl"/>
    <hyperlink ref="AE81" r:id="rId19"/>
    <hyperlink ref="AE86" r:id="rId20"/>
    <hyperlink ref="AE80" r:id="rId21"/>
    <hyperlink ref="AE59" r:id="rId22"/>
    <hyperlink ref="AE63" r:id="rId23"/>
    <hyperlink ref="AE71" r:id="rId24"/>
    <hyperlink ref="AE35" r:id="rId25" display="mailto:drogi@zdp.powiat.bielsko.pl"/>
    <hyperlink ref="AE39" r:id="rId26" display="mailto:w.borucinski@bojszowy.pl"/>
    <hyperlink ref="AE83" r:id="rId27" display="mailto:pzd@klobuck.pl"/>
    <hyperlink ref="AE98" r:id="rId28" display="mailto:uglelow@op.pl"/>
    <hyperlink ref="AE77" r:id="rId29"/>
    <hyperlink ref="AE96" r:id="rId30" display="mailto:zkusmierska@czestochowa.powiat.pl"/>
    <hyperlink ref="AE72" r:id="rId31" display="mailto:ue@krzepice.pl"/>
    <hyperlink ref="AE102" r:id="rId32" display="mailto:pzd@klobuck.pl"/>
    <hyperlink ref="AE62" r:id="rId33" display="mailto:srodkipomocowe@gmail.com"/>
    <hyperlink ref="AE55" r:id="rId34" display="mailto:inwestycje@wozniki.pl"/>
    <hyperlink ref="AE79" r:id="rId35" display="mailto:mchaladus@olsztyn.ug.gov.pl"/>
    <hyperlink ref="AE58" r:id="rId36" display="mailto:um.bkpf@rydultowy.pl"/>
    <hyperlink ref="AE48" r:id="rId37" display="mailto:zastepca@herby.pl"/>
    <hyperlink ref="AE44" r:id="rId38" display="mailto:ug@radziechowy-wieprz.pl"/>
    <hyperlink ref="AE74" r:id="rId39" display="mailto:s.peryga@janow.pl"/>
    <hyperlink ref="AE24" r:id="rId40" display="mailto:s.peryga@janow.pl"/>
    <hyperlink ref="AE99" r:id="rId41" display="mailto:ugswinna@ugswinna.ig.pl"/>
    <hyperlink ref="AE26" r:id="rId42" display="mailto:sekretariat@wilkowice.pl"/>
    <hyperlink ref="AE70" r:id="rId43"/>
    <hyperlink ref="AE90" r:id="rId44"/>
    <hyperlink ref="AE52" r:id="rId45"/>
    <hyperlink ref="AE75" r:id="rId46"/>
    <hyperlink ref="AE103" r:id="rId47"/>
    <hyperlink ref="AE43" r:id="rId48"/>
    <hyperlink ref="AE91" r:id="rId49"/>
    <hyperlink ref="AE88" r:id="rId50" display="mailto:andrzej_wojcik22@wp.pl"/>
    <hyperlink ref="AE89" r:id="rId51"/>
    <hyperlink ref="AE45" r:id="rId52" display="mailto:karinastepien@wp.pl"/>
    <hyperlink ref="AE61" r:id="rId53" display="mailto:umig@szczekociny.pl"/>
    <hyperlink ref="AE92" r:id="rId54" display="mailto:zamowienia@mstow.pl"/>
    <hyperlink ref="AE49" r:id="rId55" display="mailto:sekretariat@jasienica.pl"/>
    <hyperlink ref="AE50" r:id="rId56" display="mailto:fe@um.skoczow.pl"/>
    <hyperlink ref="AE37" r:id="rId57" display="mailto:fe@um.skoczow.pl"/>
    <hyperlink ref="AE94" r:id="rId58" display="mailto:srodkipomocowe@gmail.com"/>
    <hyperlink ref="AE40" r:id="rId59" display="mailto:inwestycje@jelesnia.pl"/>
    <hyperlink ref="AE38" r:id="rId60" display="mailto:paliga.miroslaw@gmail.com"/>
    <hyperlink ref="AE41" r:id="rId61" display="mailto:sekretariat@zywiec.pl"/>
    <hyperlink ref="AE46" r:id="rId62" display="mailto:ggugchelmsl@poczta.fm"/>
    <hyperlink ref="AE53" r:id="rId63" display="mailto:ggugchelmsl@poczta.fm"/>
    <hyperlink ref="AE65" r:id="rId64"/>
    <hyperlink ref="AE42" r:id="rId65"/>
    <hyperlink ref="AE78" r:id="rId66"/>
    <hyperlink ref="AE57" r:id="rId67"/>
    <hyperlink ref="AE47" r:id="rId68"/>
    <hyperlink ref="AE85" r:id="rId69"/>
    <hyperlink ref="AE95" r:id="rId70"/>
    <hyperlink ref="AE93" r:id="rId71"/>
    <hyperlink ref="AE25" r:id="rId72"/>
    <hyperlink ref="AE51" r:id="rId73"/>
    <hyperlink ref="AE69" r:id="rId74"/>
    <hyperlink ref="AE66" r:id="rId75"/>
    <hyperlink ref="AE36" r:id="rId76"/>
    <hyperlink ref="AE60" r:id="rId77"/>
    <hyperlink ref="AE97" r:id="rId78"/>
    <hyperlink ref="AE20" r:id="rId79"/>
  </hyperlinks>
  <pageMargins left="0.86614173228346458" right="0.31496062992125984" top="0.44" bottom="0.22" header="0.31496062992125984" footer="0.26"/>
  <pageSetup paperSize="9" scale="85" orientation="landscape" r:id="rId80"/>
  <rowBreaks count="3" manualBreakCount="3">
    <brk id="22" min="1" max="36" man="1"/>
    <brk id="28" min="1" max="36" man="1"/>
    <brk id="146" min="1" max="36" man="1"/>
  </rowBreaks>
  <drawing r:id="rId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3"/>
  <sheetViews>
    <sheetView topLeftCell="A20" workbookViewId="0">
      <selection activeCell="A25" sqref="A25:AF25"/>
    </sheetView>
  </sheetViews>
  <sheetFormatPr defaultRowHeight="14.25"/>
  <cols>
    <col min="1" max="1" width="7.75" customWidth="1"/>
    <col min="2" max="2" width="14.75" customWidth="1"/>
    <col min="3" max="3" width="23.5" customWidth="1"/>
    <col min="4" max="4" width="49.5" customWidth="1"/>
    <col min="5" max="11" width="9" hidden="1" customWidth="1"/>
    <col min="12" max="12" width="0.375" hidden="1" customWidth="1"/>
    <col min="13" max="13" width="15.625" customWidth="1"/>
    <col min="14" max="14" width="15.5" customWidth="1"/>
    <col min="15" max="15" width="9.75" hidden="1" customWidth="1"/>
    <col min="16" max="18" width="9" hidden="1" customWidth="1"/>
    <col min="19" max="19" width="7.125" hidden="1" customWidth="1"/>
    <col min="20" max="20" width="12.75" hidden="1" customWidth="1"/>
    <col min="21" max="30" width="9" hidden="1" customWidth="1"/>
    <col min="31" max="31" width="9.875" hidden="1" customWidth="1"/>
    <col min="32" max="32" width="14.75" customWidth="1"/>
    <col min="34" max="34" width="19.375" customWidth="1"/>
  </cols>
  <sheetData>
    <row r="1" spans="1:34" ht="14.25" customHeight="1">
      <c r="A1" s="390" t="s">
        <v>547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"/>
      <c r="AH1" s="3"/>
    </row>
    <row r="2" spans="1:34" s="1" customFormat="1" ht="28.5" customHeight="1">
      <c r="A2" s="391" t="s">
        <v>548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</row>
    <row r="3" spans="1:34" s="1" customFormat="1" ht="111" customHeight="1">
      <c r="A3" s="392" t="s">
        <v>543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4" s="2" customFormat="1" ht="39" customHeight="1">
      <c r="A4" s="393" t="s">
        <v>1130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51"/>
      <c r="AF4" s="199"/>
      <c r="AG4" s="103"/>
    </row>
    <row r="5" spans="1:34" s="1" customFormat="1" ht="59.25" customHeight="1">
      <c r="A5" s="200" t="s">
        <v>491</v>
      </c>
      <c r="B5" s="200" t="s">
        <v>1116</v>
      </c>
      <c r="C5" s="200" t="s">
        <v>1118</v>
      </c>
      <c r="D5" s="200" t="s">
        <v>1117</v>
      </c>
      <c r="E5" s="200" t="s">
        <v>565</v>
      </c>
      <c r="F5" s="200" t="s">
        <v>566</v>
      </c>
      <c r="G5" s="200" t="s">
        <v>569</v>
      </c>
      <c r="H5" s="200" t="s">
        <v>1113</v>
      </c>
      <c r="I5" s="200" t="s">
        <v>1114</v>
      </c>
      <c r="J5" s="200" t="s">
        <v>1115</v>
      </c>
      <c r="K5" s="200" t="s">
        <v>570</v>
      </c>
      <c r="L5" s="200" t="s">
        <v>567</v>
      </c>
      <c r="M5" s="200" t="s">
        <v>1120</v>
      </c>
      <c r="N5" s="200" t="s">
        <v>1119</v>
      </c>
      <c r="O5" s="200" t="s">
        <v>1124</v>
      </c>
      <c r="P5" s="200">
        <v>40</v>
      </c>
      <c r="Q5" s="200" t="s">
        <v>568</v>
      </c>
      <c r="R5" s="200">
        <v>100</v>
      </c>
      <c r="S5" s="200"/>
      <c r="T5" s="200" t="s">
        <v>1122</v>
      </c>
      <c r="U5" s="200" t="s">
        <v>883</v>
      </c>
      <c r="V5" s="200" t="s">
        <v>884</v>
      </c>
      <c r="W5" s="200" t="s">
        <v>885</v>
      </c>
      <c r="X5" s="200" t="s">
        <v>886</v>
      </c>
      <c r="Y5" s="200" t="s">
        <v>885</v>
      </c>
      <c r="Z5" s="200" t="s">
        <v>887</v>
      </c>
      <c r="AA5" s="200" t="s">
        <v>888</v>
      </c>
      <c r="AB5" s="200" t="s">
        <v>889</v>
      </c>
      <c r="AC5" s="200" t="s">
        <v>890</v>
      </c>
      <c r="AD5" s="200" t="s">
        <v>891</v>
      </c>
      <c r="AE5" s="200" t="s">
        <v>1122</v>
      </c>
      <c r="AF5" s="200" t="s">
        <v>1132</v>
      </c>
      <c r="AG5" s="104"/>
    </row>
    <row r="6" spans="1:34" s="1" customFormat="1" ht="45">
      <c r="A6" s="201">
        <v>1</v>
      </c>
      <c r="B6" s="202" t="s">
        <v>1183</v>
      </c>
      <c r="C6" s="202" t="s">
        <v>1184</v>
      </c>
      <c r="D6" s="202" t="s">
        <v>1185</v>
      </c>
      <c r="E6" s="107">
        <v>40</v>
      </c>
      <c r="F6" s="107">
        <v>39.4</v>
      </c>
      <c r="G6" s="107"/>
      <c r="H6" s="107"/>
      <c r="I6" s="107"/>
      <c r="J6" s="107"/>
      <c r="K6" s="107"/>
      <c r="L6" s="107">
        <v>39.6</v>
      </c>
      <c r="M6" s="203">
        <v>3256180</v>
      </c>
      <c r="N6" s="203">
        <v>2767753</v>
      </c>
      <c r="O6" s="109">
        <f t="shared" ref="O6:O31" si="0">AVERAGE(E6:L6)</f>
        <v>39.666666666666664</v>
      </c>
      <c r="P6" s="110"/>
      <c r="Q6" s="111" t="e">
        <f>PRODUCT(O6,'małe gminy'!#REF!)</f>
        <v>#REF!</v>
      </c>
      <c r="R6" s="110"/>
      <c r="S6" s="110"/>
      <c r="T6" s="112" t="e">
        <f>#N/A</f>
        <v>#N/A</v>
      </c>
      <c r="U6" s="110" t="s">
        <v>571</v>
      </c>
      <c r="V6" s="110" t="s">
        <v>778</v>
      </c>
      <c r="W6" s="110" t="s">
        <v>605</v>
      </c>
      <c r="X6" s="110" t="s">
        <v>779</v>
      </c>
      <c r="Y6" s="110" t="s">
        <v>705</v>
      </c>
      <c r="Z6" s="110" t="s">
        <v>780</v>
      </c>
      <c r="AA6" s="110" t="s">
        <v>781</v>
      </c>
      <c r="AB6" s="110" t="s">
        <v>782</v>
      </c>
      <c r="AC6" s="110" t="s">
        <v>783</v>
      </c>
      <c r="AD6" s="113" t="s">
        <v>784</v>
      </c>
      <c r="AE6" s="114" t="e">
        <f t="shared" ref="AE6:AE31" si="1">Q6/$P$5</f>
        <v>#REF!</v>
      </c>
      <c r="AF6" s="203">
        <v>85</v>
      </c>
      <c r="AG6" s="104"/>
    </row>
    <row r="7" spans="1:34" s="1" customFormat="1" ht="45">
      <c r="A7" s="201">
        <v>2</v>
      </c>
      <c r="B7" s="202" t="s">
        <v>1186</v>
      </c>
      <c r="C7" s="202" t="s">
        <v>1187</v>
      </c>
      <c r="D7" s="202" t="s">
        <v>1188</v>
      </c>
      <c r="E7" s="107">
        <v>37</v>
      </c>
      <c r="F7" s="107">
        <v>39.4</v>
      </c>
      <c r="G7" s="107"/>
      <c r="H7" s="107"/>
      <c r="I7" s="107"/>
      <c r="J7" s="107"/>
      <c r="K7" s="107"/>
      <c r="L7" s="107">
        <v>39</v>
      </c>
      <c r="M7" s="203">
        <v>6136817</v>
      </c>
      <c r="N7" s="203">
        <v>5216294.4400000004</v>
      </c>
      <c r="O7" s="109">
        <f t="shared" si="0"/>
        <v>38.466666666666669</v>
      </c>
      <c r="P7" s="110"/>
      <c r="Q7" s="111" t="e">
        <f>PRODUCT(O7,'małe gminy'!#REF!)</f>
        <v>#REF!</v>
      </c>
      <c r="R7" s="110"/>
      <c r="S7" s="110"/>
      <c r="T7" s="115" t="e">
        <f>#N/A</f>
        <v>#N/A</v>
      </c>
      <c r="U7" s="110" t="s">
        <v>571</v>
      </c>
      <c r="V7" s="110" t="s">
        <v>778</v>
      </c>
      <c r="W7" s="110" t="s">
        <v>605</v>
      </c>
      <c r="X7" s="110" t="s">
        <v>992</v>
      </c>
      <c r="Y7" s="110" t="s">
        <v>575</v>
      </c>
      <c r="Z7" s="110" t="s">
        <v>780</v>
      </c>
      <c r="AA7" s="110" t="s">
        <v>781</v>
      </c>
      <c r="AB7" s="110" t="s">
        <v>993</v>
      </c>
      <c r="AC7" s="110" t="s">
        <v>783</v>
      </c>
      <c r="AD7" s="113" t="s">
        <v>784</v>
      </c>
      <c r="AE7" s="114" t="e">
        <f t="shared" si="1"/>
        <v>#REF!</v>
      </c>
      <c r="AF7" s="203">
        <v>85</v>
      </c>
      <c r="AG7" s="104"/>
    </row>
    <row r="8" spans="1:34" s="1" customFormat="1" ht="45">
      <c r="A8" s="201">
        <v>3</v>
      </c>
      <c r="B8" s="202" t="s">
        <v>1189</v>
      </c>
      <c r="C8" s="202" t="s">
        <v>1190</v>
      </c>
      <c r="D8" s="202" t="s">
        <v>1191</v>
      </c>
      <c r="E8" s="107">
        <v>35.799999999999997</v>
      </c>
      <c r="F8" s="107">
        <v>40</v>
      </c>
      <c r="G8" s="107"/>
      <c r="H8" s="107"/>
      <c r="I8" s="107"/>
      <c r="J8" s="107"/>
      <c r="K8" s="107"/>
      <c r="L8" s="107">
        <v>37.799999999999997</v>
      </c>
      <c r="M8" s="203">
        <v>3425766.32</v>
      </c>
      <c r="N8" s="203">
        <v>2911901.37</v>
      </c>
      <c r="O8" s="109">
        <f t="shared" si="0"/>
        <v>37.866666666666667</v>
      </c>
      <c r="P8" s="110"/>
      <c r="Q8" s="111" t="e">
        <f>PRODUCT(O8,'małe gminy'!#REF!)</f>
        <v>#REF!</v>
      </c>
      <c r="R8" s="110"/>
      <c r="S8" s="110"/>
      <c r="T8" s="115" t="e">
        <f>#N/A</f>
        <v>#N/A</v>
      </c>
      <c r="U8" s="110" t="s">
        <v>571</v>
      </c>
      <c r="V8" s="110" t="s">
        <v>718</v>
      </c>
      <c r="W8" s="110" t="s">
        <v>605</v>
      </c>
      <c r="X8" s="110" t="s">
        <v>719</v>
      </c>
      <c r="Y8" s="110" t="s">
        <v>705</v>
      </c>
      <c r="Z8" s="110" t="s">
        <v>720</v>
      </c>
      <c r="AA8" s="110" t="s">
        <v>721</v>
      </c>
      <c r="AB8" s="110" t="s">
        <v>722</v>
      </c>
      <c r="AC8" s="110" t="s">
        <v>723</v>
      </c>
      <c r="AD8" s="113" t="s">
        <v>724</v>
      </c>
      <c r="AE8" s="114" t="e">
        <f t="shared" si="1"/>
        <v>#REF!</v>
      </c>
      <c r="AF8" s="203">
        <v>85</v>
      </c>
      <c r="AG8" s="104"/>
    </row>
    <row r="9" spans="1:34" s="1" customFormat="1" ht="85.5" customHeight="1">
      <c r="A9" s="201">
        <v>4</v>
      </c>
      <c r="B9" s="202" t="s">
        <v>1192</v>
      </c>
      <c r="C9" s="202" t="s">
        <v>1193</v>
      </c>
      <c r="D9" s="202" t="s">
        <v>1194</v>
      </c>
      <c r="E9" s="107">
        <v>39.6</v>
      </c>
      <c r="F9" s="107"/>
      <c r="G9" s="107"/>
      <c r="H9" s="107">
        <v>36</v>
      </c>
      <c r="I9" s="107"/>
      <c r="J9" s="107"/>
      <c r="K9" s="107"/>
      <c r="L9" s="107">
        <v>36.799999999999997</v>
      </c>
      <c r="M9" s="203">
        <v>1993200</v>
      </c>
      <c r="N9" s="203">
        <v>1693200</v>
      </c>
      <c r="O9" s="109">
        <f t="shared" si="0"/>
        <v>37.466666666666661</v>
      </c>
      <c r="P9" s="110"/>
      <c r="Q9" s="111" t="e">
        <f>PRODUCT(O9,'małe gminy'!#REF!)</f>
        <v>#REF!</v>
      </c>
      <c r="R9" s="110"/>
      <c r="S9" s="110"/>
      <c r="T9" s="115" t="e">
        <f>#N/A</f>
        <v>#N/A</v>
      </c>
      <c r="U9" s="110" t="s">
        <v>658</v>
      </c>
      <c r="V9" s="110" t="s">
        <v>1047</v>
      </c>
      <c r="W9" s="110" t="s">
        <v>1048</v>
      </c>
      <c r="X9" s="110" t="s">
        <v>1049</v>
      </c>
      <c r="Y9" s="110" t="s">
        <v>1050</v>
      </c>
      <c r="Z9" s="110" t="s">
        <v>1051</v>
      </c>
      <c r="AA9" s="110" t="s">
        <v>1052</v>
      </c>
      <c r="AB9" s="110">
        <v>324392230</v>
      </c>
      <c r="AC9" s="110">
        <v>324224124</v>
      </c>
      <c r="AD9" s="113" t="s">
        <v>1053</v>
      </c>
      <c r="AE9" s="114" t="e">
        <f t="shared" si="1"/>
        <v>#REF!</v>
      </c>
      <c r="AF9" s="203">
        <v>85</v>
      </c>
      <c r="AG9" s="104"/>
    </row>
    <row r="10" spans="1:34" s="1" customFormat="1" ht="75">
      <c r="A10" s="201">
        <v>5</v>
      </c>
      <c r="B10" s="202" t="s">
        <v>1182</v>
      </c>
      <c r="C10" s="202" t="s">
        <v>1195</v>
      </c>
      <c r="D10" s="202" t="s">
        <v>1196</v>
      </c>
      <c r="E10" s="107">
        <v>39.4</v>
      </c>
      <c r="F10" s="107">
        <v>35.799999999999997</v>
      </c>
      <c r="G10" s="107"/>
      <c r="H10" s="107"/>
      <c r="I10" s="107"/>
      <c r="J10" s="107"/>
      <c r="K10" s="107">
        <v>36.4</v>
      </c>
      <c r="L10" s="107"/>
      <c r="M10" s="203">
        <v>3955808.14</v>
      </c>
      <c r="N10" s="203">
        <v>3352729.35</v>
      </c>
      <c r="O10" s="109">
        <f t="shared" si="0"/>
        <v>37.199999999999996</v>
      </c>
      <c r="P10" s="110"/>
      <c r="Q10" s="111" t="e">
        <f>PRODUCT(O10,'małe gminy'!#REF!)</f>
        <v>#REF!</v>
      </c>
      <c r="R10" s="110"/>
      <c r="S10" s="110"/>
      <c r="T10" s="115" t="e">
        <f>#N/A</f>
        <v>#N/A</v>
      </c>
      <c r="U10" s="110" t="s">
        <v>571</v>
      </c>
      <c r="V10" s="110" t="s">
        <v>977</v>
      </c>
      <c r="W10" s="110" t="s">
        <v>1139</v>
      </c>
      <c r="X10" s="110" t="s">
        <v>978</v>
      </c>
      <c r="Y10" s="110" t="s">
        <v>979</v>
      </c>
      <c r="Z10" s="110" t="s">
        <v>980</v>
      </c>
      <c r="AA10" s="110" t="s">
        <v>683</v>
      </c>
      <c r="AB10" s="110" t="s">
        <v>981</v>
      </c>
      <c r="AC10" s="110" t="s">
        <v>982</v>
      </c>
      <c r="AD10" s="113" t="s">
        <v>983</v>
      </c>
      <c r="AE10" s="114" t="e">
        <f t="shared" si="1"/>
        <v>#REF!</v>
      </c>
      <c r="AF10" s="203">
        <v>85</v>
      </c>
      <c r="AG10" s="104"/>
    </row>
    <row r="11" spans="1:34" s="1" customFormat="1" ht="63" customHeight="1">
      <c r="A11" s="201">
        <v>6</v>
      </c>
      <c r="B11" s="202" t="s">
        <v>1197</v>
      </c>
      <c r="C11" s="202" t="s">
        <v>1198</v>
      </c>
      <c r="D11" s="202" t="s">
        <v>1199</v>
      </c>
      <c r="E11" s="107">
        <v>36.799999999999997</v>
      </c>
      <c r="F11" s="107">
        <v>38.200000000000003</v>
      </c>
      <c r="G11" s="107">
        <v>35.4</v>
      </c>
      <c r="H11" s="107"/>
      <c r="I11" s="107"/>
      <c r="J11" s="107"/>
      <c r="K11" s="107"/>
      <c r="L11" s="107"/>
      <c r="M11" s="203">
        <v>3999780</v>
      </c>
      <c r="N11" s="203">
        <v>3399813</v>
      </c>
      <c r="O11" s="109">
        <f t="shared" si="0"/>
        <v>36.800000000000004</v>
      </c>
      <c r="P11" s="110"/>
      <c r="Q11" s="111" t="e">
        <f>PRODUCT(O11,'małe gminy'!#REF!)</f>
        <v>#REF!</v>
      </c>
      <c r="R11" s="110"/>
      <c r="S11" s="110"/>
      <c r="T11" s="115" t="e">
        <f>#N/A</f>
        <v>#N/A</v>
      </c>
      <c r="U11" s="110" t="s">
        <v>571</v>
      </c>
      <c r="V11" s="110" t="s">
        <v>725</v>
      </c>
      <c r="W11" s="110" t="s">
        <v>605</v>
      </c>
      <c r="X11" s="110" t="s">
        <v>726</v>
      </c>
      <c r="Y11" s="110" t="s">
        <v>727</v>
      </c>
      <c r="Z11" s="110" t="s">
        <v>728</v>
      </c>
      <c r="AA11" s="110" t="s">
        <v>729</v>
      </c>
      <c r="AB11" s="110" t="s">
        <v>730</v>
      </c>
      <c r="AC11" s="110" t="s">
        <v>731</v>
      </c>
      <c r="AD11" s="113" t="s">
        <v>732</v>
      </c>
      <c r="AE11" s="114" t="e">
        <f t="shared" si="1"/>
        <v>#REF!</v>
      </c>
      <c r="AF11" s="203">
        <v>85</v>
      </c>
      <c r="AG11" s="104"/>
    </row>
    <row r="12" spans="1:34" s="1" customFormat="1" ht="59.25" customHeight="1">
      <c r="A12" s="201">
        <v>7</v>
      </c>
      <c r="B12" s="202" t="s">
        <v>1200</v>
      </c>
      <c r="C12" s="202" t="s">
        <v>1201</v>
      </c>
      <c r="D12" s="202" t="s">
        <v>0</v>
      </c>
      <c r="E12" s="107">
        <v>36.4</v>
      </c>
      <c r="F12" s="107">
        <v>38.200000000000003</v>
      </c>
      <c r="G12" s="107">
        <v>35.200000000000003</v>
      </c>
      <c r="H12" s="107"/>
      <c r="I12" s="107"/>
      <c r="J12" s="107"/>
      <c r="K12" s="107"/>
      <c r="L12" s="107"/>
      <c r="M12" s="203">
        <v>9052865.9299999997</v>
      </c>
      <c r="N12" s="203">
        <v>7355266.6900000004</v>
      </c>
      <c r="O12" s="109">
        <f t="shared" si="0"/>
        <v>36.6</v>
      </c>
      <c r="P12" s="110"/>
      <c r="Q12" s="111" t="e">
        <f>PRODUCT(O12,'małe gminy'!#REF!)</f>
        <v>#REF!</v>
      </c>
      <c r="R12" s="110"/>
      <c r="S12" s="110"/>
      <c r="T12" s="115" t="e">
        <f>#N/A</f>
        <v>#N/A</v>
      </c>
      <c r="U12" s="110" t="s">
        <v>571</v>
      </c>
      <c r="V12" s="110" t="s">
        <v>651</v>
      </c>
      <c r="W12" s="110" t="s">
        <v>605</v>
      </c>
      <c r="X12" s="110" t="s">
        <v>652</v>
      </c>
      <c r="Y12" s="110" t="s">
        <v>653</v>
      </c>
      <c r="Z12" s="110" t="s">
        <v>654</v>
      </c>
      <c r="AA12" s="110" t="s">
        <v>655</v>
      </c>
      <c r="AB12" s="110" t="s">
        <v>656</v>
      </c>
      <c r="AC12" s="110" t="s">
        <v>656</v>
      </c>
      <c r="AD12" s="113" t="s">
        <v>657</v>
      </c>
      <c r="AE12" s="114" t="e">
        <f t="shared" si="1"/>
        <v>#REF!</v>
      </c>
      <c r="AF12" s="203">
        <v>85</v>
      </c>
      <c r="AG12" s="104"/>
    </row>
    <row r="13" spans="1:34" s="1" customFormat="1" ht="75.75" customHeight="1">
      <c r="A13" s="201">
        <v>8</v>
      </c>
      <c r="B13" s="202" t="s">
        <v>1141</v>
      </c>
      <c r="C13" s="202" t="s">
        <v>1</v>
      </c>
      <c r="D13" s="202" t="s">
        <v>2</v>
      </c>
      <c r="E13" s="107">
        <v>35.200000000000003</v>
      </c>
      <c r="F13" s="107">
        <v>36.4</v>
      </c>
      <c r="G13" s="107"/>
      <c r="H13" s="107"/>
      <c r="I13" s="107"/>
      <c r="J13" s="107"/>
      <c r="K13" s="107"/>
      <c r="L13" s="107">
        <v>36</v>
      </c>
      <c r="M13" s="203">
        <v>2923858.91</v>
      </c>
      <c r="N13" s="203">
        <v>2485280.0699999998</v>
      </c>
      <c r="O13" s="109">
        <f t="shared" si="0"/>
        <v>35.866666666666667</v>
      </c>
      <c r="P13" s="110"/>
      <c r="Q13" s="111" t="e">
        <f>PRODUCT(O13,'małe gminy'!#REF!)</f>
        <v>#REF!</v>
      </c>
      <c r="R13" s="110"/>
      <c r="S13" s="110"/>
      <c r="T13" s="115" t="e">
        <f>#N/A</f>
        <v>#N/A</v>
      </c>
      <c r="U13" s="110" t="s">
        <v>571</v>
      </c>
      <c r="V13" s="110" t="s">
        <v>604</v>
      </c>
      <c r="W13" s="110" t="s">
        <v>605</v>
      </c>
      <c r="X13" s="110" t="s">
        <v>606</v>
      </c>
      <c r="Y13" s="110" t="s">
        <v>607</v>
      </c>
      <c r="Z13" s="110" t="s">
        <v>608</v>
      </c>
      <c r="AA13" s="110" t="s">
        <v>609</v>
      </c>
      <c r="AB13" s="110" t="s">
        <v>610</v>
      </c>
      <c r="AC13" s="110" t="s">
        <v>611</v>
      </c>
      <c r="AD13" s="113" t="s">
        <v>612</v>
      </c>
      <c r="AE13" s="114" t="e">
        <f t="shared" si="1"/>
        <v>#REF!</v>
      </c>
      <c r="AF13" s="203">
        <v>85</v>
      </c>
      <c r="AG13" s="104"/>
    </row>
    <row r="14" spans="1:34" s="1" customFormat="1" ht="89.25" customHeight="1">
      <c r="A14" s="201">
        <v>9</v>
      </c>
      <c r="B14" s="202" t="s">
        <v>1138</v>
      </c>
      <c r="C14" s="202" t="s">
        <v>3</v>
      </c>
      <c r="D14" s="202" t="s">
        <v>4</v>
      </c>
      <c r="E14" s="107">
        <v>37.4</v>
      </c>
      <c r="F14" s="107">
        <v>36.4</v>
      </c>
      <c r="G14" s="107"/>
      <c r="H14" s="107"/>
      <c r="I14" s="107"/>
      <c r="J14" s="107"/>
      <c r="K14" s="107">
        <v>33</v>
      </c>
      <c r="L14" s="107"/>
      <c r="M14" s="203">
        <v>6762483.2000000002</v>
      </c>
      <c r="N14" s="203">
        <v>5748110.7199999997</v>
      </c>
      <c r="O14" s="109">
        <f t="shared" si="0"/>
        <v>35.6</v>
      </c>
      <c r="P14" s="110"/>
      <c r="Q14" s="111" t="e">
        <f>PRODUCT(O14,'małe gminy'!#REF!)</f>
        <v>#REF!</v>
      </c>
      <c r="R14" s="110"/>
      <c r="S14" s="110"/>
      <c r="T14" s="115" t="e">
        <f>#N/A</f>
        <v>#N/A</v>
      </c>
      <c r="U14" s="110" t="s">
        <v>571</v>
      </c>
      <c r="V14" s="110" t="s">
        <v>671</v>
      </c>
      <c r="W14" s="110" t="s">
        <v>605</v>
      </c>
      <c r="X14" s="110" t="s">
        <v>672</v>
      </c>
      <c r="Y14" s="110" t="s">
        <v>673</v>
      </c>
      <c r="Z14" s="110" t="s">
        <v>674</v>
      </c>
      <c r="AA14" s="110" t="s">
        <v>675</v>
      </c>
      <c r="AB14" s="110" t="s">
        <v>676</v>
      </c>
      <c r="AC14" s="110" t="s">
        <v>677</v>
      </c>
      <c r="AD14" s="113" t="s">
        <v>678</v>
      </c>
      <c r="AE14" s="114" t="e">
        <f t="shared" si="1"/>
        <v>#REF!</v>
      </c>
      <c r="AF14" s="203">
        <v>85</v>
      </c>
      <c r="AG14" s="104"/>
    </row>
    <row r="15" spans="1:34" s="1" customFormat="1" ht="79.5" customHeight="1">
      <c r="A15" s="201">
        <v>10</v>
      </c>
      <c r="B15" s="202" t="s">
        <v>1134</v>
      </c>
      <c r="C15" s="202" t="s">
        <v>5</v>
      </c>
      <c r="D15" s="202" t="s">
        <v>6</v>
      </c>
      <c r="E15" s="107">
        <v>35.6</v>
      </c>
      <c r="F15" s="107">
        <v>38.799999999999997</v>
      </c>
      <c r="G15" s="107"/>
      <c r="H15" s="107"/>
      <c r="I15" s="107"/>
      <c r="J15" s="107"/>
      <c r="K15" s="107">
        <v>32</v>
      </c>
      <c r="L15" s="107"/>
      <c r="M15" s="203">
        <v>3099995.14</v>
      </c>
      <c r="N15" s="203">
        <v>2634995.86</v>
      </c>
      <c r="O15" s="109">
        <f t="shared" si="0"/>
        <v>35.466666666666669</v>
      </c>
      <c r="P15" s="110"/>
      <c r="Q15" s="111" t="e">
        <f>PRODUCT(O15,'małe gminy'!#REF!)</f>
        <v>#REF!</v>
      </c>
      <c r="R15" s="110"/>
      <c r="S15" s="110"/>
      <c r="T15" s="115" t="e">
        <f>#N/A</f>
        <v>#N/A</v>
      </c>
      <c r="U15" s="110" t="s">
        <v>571</v>
      </c>
      <c r="V15" s="110" t="s">
        <v>711</v>
      </c>
      <c r="W15" s="110" t="s">
        <v>605</v>
      </c>
      <c r="X15" s="110" t="s">
        <v>712</v>
      </c>
      <c r="Y15" s="110" t="s">
        <v>1143</v>
      </c>
      <c r="Z15" s="110" t="s">
        <v>713</v>
      </c>
      <c r="AA15" s="110" t="s">
        <v>714</v>
      </c>
      <c r="AB15" s="110" t="s">
        <v>715</v>
      </c>
      <c r="AC15" s="110" t="s">
        <v>716</v>
      </c>
      <c r="AD15" s="113" t="s">
        <v>717</v>
      </c>
      <c r="AE15" s="114" t="e">
        <f t="shared" si="1"/>
        <v>#REF!</v>
      </c>
      <c r="AF15" s="203">
        <v>85</v>
      </c>
      <c r="AG15" s="104"/>
    </row>
    <row r="16" spans="1:34" s="1" customFormat="1" ht="66" customHeight="1">
      <c r="A16" s="201">
        <v>11</v>
      </c>
      <c r="B16" s="202" t="s">
        <v>1192</v>
      </c>
      <c r="C16" s="202" t="s">
        <v>7</v>
      </c>
      <c r="D16" s="202" t="s">
        <v>8</v>
      </c>
      <c r="E16" s="107">
        <v>34.6</v>
      </c>
      <c r="F16" s="107">
        <v>38.799999999999997</v>
      </c>
      <c r="G16" s="107"/>
      <c r="H16" s="107"/>
      <c r="I16" s="107"/>
      <c r="J16" s="107"/>
      <c r="K16" s="107">
        <v>32.200000000000003</v>
      </c>
      <c r="L16" s="107"/>
      <c r="M16" s="203">
        <v>1199348.6100000001</v>
      </c>
      <c r="N16" s="203">
        <v>1019446.31</v>
      </c>
      <c r="O16" s="109">
        <f t="shared" si="0"/>
        <v>35.200000000000003</v>
      </c>
      <c r="P16" s="110"/>
      <c r="Q16" s="111" t="e">
        <f>PRODUCT(O16,'małe gminy'!#REF!)</f>
        <v>#REF!</v>
      </c>
      <c r="R16" s="110"/>
      <c r="S16" s="110"/>
      <c r="T16" s="115" t="e">
        <f>#N/A</f>
        <v>#N/A</v>
      </c>
      <c r="U16" s="110" t="s">
        <v>571</v>
      </c>
      <c r="V16" s="110" t="s">
        <v>977</v>
      </c>
      <c r="W16" s="110" t="s">
        <v>1139</v>
      </c>
      <c r="X16" s="110" t="s">
        <v>978</v>
      </c>
      <c r="Y16" s="110" t="s">
        <v>979</v>
      </c>
      <c r="Z16" s="110" t="s">
        <v>980</v>
      </c>
      <c r="AA16" s="110" t="s">
        <v>683</v>
      </c>
      <c r="AB16" s="110" t="s">
        <v>981</v>
      </c>
      <c r="AC16" s="110" t="s">
        <v>982</v>
      </c>
      <c r="AD16" s="113" t="s">
        <v>983</v>
      </c>
      <c r="AE16" s="114" t="e">
        <f t="shared" si="1"/>
        <v>#REF!</v>
      </c>
      <c r="AF16" s="203">
        <v>85</v>
      </c>
      <c r="AG16" s="104"/>
    </row>
    <row r="17" spans="1:34" s="1" customFormat="1" ht="79.5" customHeight="1">
      <c r="A17" s="201">
        <v>12</v>
      </c>
      <c r="B17" s="202" t="s">
        <v>9</v>
      </c>
      <c r="C17" s="202" t="s">
        <v>10</v>
      </c>
      <c r="D17" s="202" t="s">
        <v>11</v>
      </c>
      <c r="E17" s="107">
        <v>34.6</v>
      </c>
      <c r="F17" s="107">
        <v>35.6</v>
      </c>
      <c r="G17" s="107"/>
      <c r="H17" s="107"/>
      <c r="I17" s="107">
        <v>33.6</v>
      </c>
      <c r="J17" s="107"/>
      <c r="K17" s="107"/>
      <c r="L17" s="107"/>
      <c r="M17" s="203">
        <v>3733846.6</v>
      </c>
      <c r="N17" s="203">
        <v>3173769.61</v>
      </c>
      <c r="O17" s="109">
        <f t="shared" si="0"/>
        <v>34.6</v>
      </c>
      <c r="P17" s="110"/>
      <c r="Q17" s="111" t="e">
        <f>PRODUCT(O17,'małe gminy'!#REF!)</f>
        <v>#REF!</v>
      </c>
      <c r="R17" s="110"/>
      <c r="S17" s="110"/>
      <c r="T17" s="115" t="e">
        <f>#N/A</f>
        <v>#N/A</v>
      </c>
      <c r="U17" s="110" t="s">
        <v>571</v>
      </c>
      <c r="V17" s="110" t="s">
        <v>1017</v>
      </c>
      <c r="W17" s="110" t="s">
        <v>1018</v>
      </c>
      <c r="X17" s="110" t="s">
        <v>1019</v>
      </c>
      <c r="Y17" s="110" t="s">
        <v>1020</v>
      </c>
      <c r="Z17" s="110" t="s">
        <v>1021</v>
      </c>
      <c r="AA17" s="110" t="s">
        <v>752</v>
      </c>
      <c r="AB17" s="110" t="s">
        <v>1022</v>
      </c>
      <c r="AC17" s="110" t="s">
        <v>1023</v>
      </c>
      <c r="AD17" s="113" t="s">
        <v>1024</v>
      </c>
      <c r="AE17" s="114" t="e">
        <f t="shared" si="1"/>
        <v>#REF!</v>
      </c>
      <c r="AF17" s="203">
        <v>85</v>
      </c>
      <c r="AG17" s="104"/>
    </row>
    <row r="18" spans="1:34" s="1" customFormat="1" ht="96" customHeight="1">
      <c r="A18" s="201">
        <v>13</v>
      </c>
      <c r="B18" s="202" t="s">
        <v>12</v>
      </c>
      <c r="C18" s="202" t="s">
        <v>13</v>
      </c>
      <c r="D18" s="202" t="s">
        <v>14</v>
      </c>
      <c r="E18" s="107">
        <v>32.6</v>
      </c>
      <c r="F18" s="107">
        <v>32.799999999999997</v>
      </c>
      <c r="G18" s="107"/>
      <c r="H18" s="107"/>
      <c r="I18" s="107"/>
      <c r="J18" s="107"/>
      <c r="K18" s="107">
        <v>34.799999999999997</v>
      </c>
      <c r="L18" s="107"/>
      <c r="M18" s="203">
        <v>824421.15</v>
      </c>
      <c r="N18" s="203">
        <v>700757.97</v>
      </c>
      <c r="O18" s="109">
        <f t="shared" si="0"/>
        <v>33.4</v>
      </c>
      <c r="P18" s="110"/>
      <c r="Q18" s="111" t="e">
        <f>PRODUCT(O18,'małe gminy'!#REF!)</f>
        <v>#REF!</v>
      </c>
      <c r="R18" s="110"/>
      <c r="S18" s="110"/>
      <c r="T18" s="115" t="e">
        <f>#N/A</f>
        <v>#N/A</v>
      </c>
      <c r="U18" s="110" t="s">
        <v>571</v>
      </c>
      <c r="V18" s="110" t="s">
        <v>671</v>
      </c>
      <c r="W18" s="110" t="s">
        <v>605</v>
      </c>
      <c r="X18" s="110" t="s">
        <v>672</v>
      </c>
      <c r="Y18" s="110" t="s">
        <v>673</v>
      </c>
      <c r="Z18" s="110" t="s">
        <v>674</v>
      </c>
      <c r="AA18" s="110" t="s">
        <v>675</v>
      </c>
      <c r="AB18" s="110" t="s">
        <v>676</v>
      </c>
      <c r="AC18" s="110" t="s">
        <v>677</v>
      </c>
      <c r="AD18" s="113" t="s">
        <v>678</v>
      </c>
      <c r="AE18" s="114" t="e">
        <f t="shared" si="1"/>
        <v>#REF!</v>
      </c>
      <c r="AF18" s="203">
        <v>85</v>
      </c>
      <c r="AG18" s="104"/>
    </row>
    <row r="19" spans="1:34" s="1" customFormat="1" ht="61.5" customHeight="1">
      <c r="A19" s="204">
        <v>14</v>
      </c>
      <c r="B19" s="205" t="s">
        <v>15</v>
      </c>
      <c r="C19" s="205" t="s">
        <v>16</v>
      </c>
      <c r="D19" s="205" t="s">
        <v>17</v>
      </c>
      <c r="E19" s="117"/>
      <c r="F19" s="117"/>
      <c r="G19" s="117"/>
      <c r="H19" s="117"/>
      <c r="I19" s="117"/>
      <c r="J19" s="117"/>
      <c r="K19" s="117"/>
      <c r="L19" s="117"/>
      <c r="M19" s="206">
        <v>3580668.97</v>
      </c>
      <c r="N19" s="206">
        <v>3043568.62</v>
      </c>
      <c r="O19" s="118"/>
      <c r="P19" s="119"/>
      <c r="Q19" s="120"/>
      <c r="R19" s="119"/>
      <c r="S19" s="119"/>
      <c r="T19" s="121"/>
      <c r="U19" s="119"/>
      <c r="V19" s="119"/>
      <c r="W19" s="119"/>
      <c r="X19" s="119"/>
      <c r="Y19" s="119"/>
      <c r="Z19" s="119"/>
      <c r="AA19" s="119"/>
      <c r="AB19" s="119"/>
      <c r="AC19" s="119"/>
      <c r="AD19" s="122"/>
      <c r="AE19" s="123"/>
      <c r="AF19" s="206">
        <v>85</v>
      </c>
      <c r="AG19" s="104"/>
    </row>
    <row r="20" spans="1:34" s="1" customFormat="1" ht="72" customHeight="1">
      <c r="A20" s="201">
        <v>15</v>
      </c>
      <c r="B20" s="202" t="s">
        <v>18</v>
      </c>
      <c r="C20" s="202" t="s">
        <v>19</v>
      </c>
      <c r="D20" s="202" t="s">
        <v>20</v>
      </c>
      <c r="E20" s="107"/>
      <c r="F20" s="107"/>
      <c r="G20" s="107"/>
      <c r="H20" s="107"/>
      <c r="I20" s="107"/>
      <c r="J20" s="107"/>
      <c r="K20" s="107"/>
      <c r="L20" s="107"/>
      <c r="M20" s="203">
        <v>2194965.67</v>
      </c>
      <c r="N20" s="203">
        <v>1865720.81</v>
      </c>
      <c r="O20" s="109"/>
      <c r="P20" s="110"/>
      <c r="Q20" s="111"/>
      <c r="R20" s="110"/>
      <c r="S20" s="110"/>
      <c r="T20" s="115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4"/>
      <c r="AF20" s="203">
        <v>85</v>
      </c>
      <c r="AG20" s="104"/>
    </row>
    <row r="21" spans="1:34" s="1" customFormat="1" ht="59.25" customHeight="1">
      <c r="A21" s="204">
        <v>16</v>
      </c>
      <c r="B21" s="205" t="s">
        <v>559</v>
      </c>
      <c r="C21" s="205" t="s">
        <v>21</v>
      </c>
      <c r="D21" s="205" t="s">
        <v>22</v>
      </c>
      <c r="E21" s="117"/>
      <c r="F21" s="117"/>
      <c r="G21" s="117"/>
      <c r="H21" s="117"/>
      <c r="I21" s="117"/>
      <c r="J21" s="117"/>
      <c r="K21" s="117"/>
      <c r="L21" s="117"/>
      <c r="M21" s="206">
        <v>3541508.72</v>
      </c>
      <c r="N21" s="206">
        <v>3010282.41</v>
      </c>
      <c r="O21" s="118"/>
      <c r="P21" s="119"/>
      <c r="Q21" s="120"/>
      <c r="R21" s="119"/>
      <c r="S21" s="119"/>
      <c r="T21" s="121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23"/>
      <c r="AF21" s="206">
        <v>85</v>
      </c>
      <c r="AG21" s="104"/>
    </row>
    <row r="22" spans="1:34" s="72" customFormat="1" ht="75">
      <c r="A22" s="201">
        <v>17</v>
      </c>
      <c r="B22" s="202" t="s">
        <v>1145</v>
      </c>
      <c r="C22" s="202" t="s">
        <v>23</v>
      </c>
      <c r="D22" s="202" t="s">
        <v>24</v>
      </c>
      <c r="E22" s="107">
        <v>33.6</v>
      </c>
      <c r="F22" s="107">
        <v>33</v>
      </c>
      <c r="G22" s="107"/>
      <c r="H22" s="107"/>
      <c r="I22" s="107"/>
      <c r="J22" s="107"/>
      <c r="K22" s="107"/>
      <c r="L22" s="107">
        <v>32.6</v>
      </c>
      <c r="M22" s="203">
        <v>5338738.21</v>
      </c>
      <c r="N22" s="203">
        <v>4537927.4800000004</v>
      </c>
      <c r="O22" s="109">
        <f t="shared" si="0"/>
        <v>33.066666666666663</v>
      </c>
      <c r="P22" s="110"/>
      <c r="Q22" s="111" t="e">
        <f>PRODUCT(O22,'małe gminy'!#REF!)</f>
        <v>#REF!</v>
      </c>
      <c r="R22" s="110"/>
      <c r="S22" s="110"/>
      <c r="T22" s="115" t="e">
        <f>#N/A</f>
        <v>#N/A</v>
      </c>
      <c r="U22" s="110" t="s">
        <v>571</v>
      </c>
      <c r="V22" s="110" t="s">
        <v>754</v>
      </c>
      <c r="W22" s="110" t="s">
        <v>636</v>
      </c>
      <c r="X22" s="110" t="s">
        <v>755</v>
      </c>
      <c r="Y22" s="110" t="s">
        <v>756</v>
      </c>
      <c r="Z22" s="110" t="s">
        <v>757</v>
      </c>
      <c r="AA22" s="110" t="s">
        <v>609</v>
      </c>
      <c r="AB22" s="110" t="s">
        <v>758</v>
      </c>
      <c r="AC22" s="110" t="s">
        <v>759</v>
      </c>
      <c r="AD22" s="110" t="s">
        <v>761</v>
      </c>
      <c r="AE22" s="114" t="e">
        <f t="shared" si="1"/>
        <v>#REF!</v>
      </c>
      <c r="AF22" s="213" t="s">
        <v>535</v>
      </c>
      <c r="AG22" s="116"/>
      <c r="AH22" s="71"/>
    </row>
    <row r="23" spans="1:34" ht="63" customHeight="1">
      <c r="A23" s="207">
        <v>18</v>
      </c>
      <c r="B23" s="208" t="s">
        <v>561</v>
      </c>
      <c r="C23" s="208" t="s">
        <v>35</v>
      </c>
      <c r="D23" s="208" t="s">
        <v>36</v>
      </c>
      <c r="E23" s="125"/>
      <c r="F23" s="125"/>
      <c r="G23" s="125"/>
      <c r="H23" s="125"/>
      <c r="I23" s="125"/>
      <c r="J23" s="125"/>
      <c r="K23" s="125"/>
      <c r="L23" s="125"/>
      <c r="M23" s="209">
        <v>13781071.85</v>
      </c>
      <c r="N23" s="210">
        <v>11713911.07</v>
      </c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211" t="s">
        <v>536</v>
      </c>
      <c r="AG23" s="126"/>
      <c r="AH23" s="101"/>
    </row>
    <row r="24" spans="1:34" s="72" customFormat="1" ht="15">
      <c r="A24" s="415" t="s">
        <v>1123</v>
      </c>
      <c r="B24" s="416"/>
      <c r="C24" s="416"/>
      <c r="D24" s="416"/>
      <c r="E24" s="127"/>
      <c r="F24" s="127"/>
      <c r="G24" s="127"/>
      <c r="H24" s="127"/>
      <c r="I24" s="127"/>
      <c r="J24" s="127"/>
      <c r="K24" s="127"/>
      <c r="L24" s="127"/>
      <c r="M24" s="128">
        <f>SUM(M6:M23)</f>
        <v>78801324.420000002</v>
      </c>
      <c r="N24" s="129">
        <f>SUM(N6:N23)</f>
        <v>66630728.780000009</v>
      </c>
      <c r="O24" s="130"/>
      <c r="P24" s="127"/>
      <c r="Q24" s="131"/>
      <c r="R24" s="127"/>
      <c r="S24" s="127"/>
      <c r="T24" s="132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33"/>
      <c r="AF24" s="212"/>
      <c r="AG24" s="116"/>
      <c r="AH24" s="71"/>
    </row>
    <row r="25" spans="1:34" s="72" customFormat="1" ht="61.5" customHeight="1">
      <c r="A25" s="417" t="s">
        <v>544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116"/>
      <c r="AH25" s="71"/>
    </row>
    <row r="26" spans="1:34" s="72" customFormat="1" ht="26.25" customHeight="1">
      <c r="A26" s="410"/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116"/>
      <c r="AH26" s="71"/>
    </row>
    <row r="27" spans="1:34" s="1" customFormat="1" ht="12.7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04"/>
    </row>
    <row r="28" spans="1:34" s="1" customFormat="1" ht="15.75">
      <c r="A28" s="411" t="s">
        <v>1126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135"/>
      <c r="AG28" s="104"/>
    </row>
    <row r="29" spans="1:34" s="1" customFormat="1" ht="71.25" customHeight="1">
      <c r="A29" s="136" t="s">
        <v>491</v>
      </c>
      <c r="B29" s="137" t="s">
        <v>1116</v>
      </c>
      <c r="C29" s="136" t="s">
        <v>1118</v>
      </c>
      <c r="D29" s="136" t="s">
        <v>1117</v>
      </c>
      <c r="E29" s="136" t="s">
        <v>565</v>
      </c>
      <c r="F29" s="136" t="s">
        <v>566</v>
      </c>
      <c r="G29" s="136" t="s">
        <v>569</v>
      </c>
      <c r="H29" s="138" t="s">
        <v>1113</v>
      </c>
      <c r="I29" s="139" t="s">
        <v>1114</v>
      </c>
      <c r="J29" s="140" t="s">
        <v>1115</v>
      </c>
      <c r="K29" s="136" t="s">
        <v>570</v>
      </c>
      <c r="L29" s="136" t="s">
        <v>567</v>
      </c>
      <c r="M29" s="136" t="s">
        <v>1120</v>
      </c>
      <c r="N29" s="136" t="s">
        <v>1119</v>
      </c>
      <c r="O29" s="141" t="s">
        <v>1124</v>
      </c>
      <c r="P29" s="136">
        <v>40</v>
      </c>
      <c r="Q29" s="136" t="s">
        <v>568</v>
      </c>
      <c r="R29" s="136">
        <v>100</v>
      </c>
      <c r="S29" s="136"/>
      <c r="T29" s="136" t="s">
        <v>1122</v>
      </c>
      <c r="U29" s="136" t="s">
        <v>883</v>
      </c>
      <c r="V29" s="136" t="s">
        <v>884</v>
      </c>
      <c r="W29" s="136" t="s">
        <v>885</v>
      </c>
      <c r="X29" s="136" t="s">
        <v>886</v>
      </c>
      <c r="Y29" s="136" t="s">
        <v>885</v>
      </c>
      <c r="Z29" s="136" t="s">
        <v>887</v>
      </c>
      <c r="AA29" s="136" t="s">
        <v>888</v>
      </c>
      <c r="AB29" s="136" t="s">
        <v>889</v>
      </c>
      <c r="AC29" s="136" t="s">
        <v>890</v>
      </c>
      <c r="AD29" s="136" t="s">
        <v>891</v>
      </c>
      <c r="AE29" s="136" t="s">
        <v>1122</v>
      </c>
      <c r="AF29" s="136" t="s">
        <v>1132</v>
      </c>
      <c r="AG29" s="104"/>
    </row>
    <row r="30" spans="1:34" s="1" customFormat="1" ht="75">
      <c r="A30" s="105">
        <v>1</v>
      </c>
      <c r="B30" s="106" t="s">
        <v>1197</v>
      </c>
      <c r="C30" s="106" t="s">
        <v>25</v>
      </c>
      <c r="D30" s="106" t="s">
        <v>26</v>
      </c>
      <c r="E30" s="142">
        <v>30</v>
      </c>
      <c r="F30" s="142">
        <v>32</v>
      </c>
      <c r="G30" s="142"/>
      <c r="H30" s="142"/>
      <c r="I30" s="142"/>
      <c r="J30" s="142"/>
      <c r="K30" s="142"/>
      <c r="L30" s="142">
        <v>35.4</v>
      </c>
      <c r="M30" s="108">
        <v>6514000</v>
      </c>
      <c r="N30" s="108">
        <v>5536900</v>
      </c>
      <c r="O30" s="143">
        <f t="shared" si="0"/>
        <v>32.466666666666669</v>
      </c>
      <c r="P30" s="144"/>
      <c r="Q30" s="145" t="e">
        <f>PRODUCT(O30,'małe gminy'!#REF!)</f>
        <v>#REF!</v>
      </c>
      <c r="R30" s="144"/>
      <c r="S30" s="144"/>
      <c r="T30" s="146" t="e">
        <f>#N/A</f>
        <v>#N/A</v>
      </c>
      <c r="U30" s="144" t="s">
        <v>571</v>
      </c>
      <c r="V30" s="144" t="s">
        <v>621</v>
      </c>
      <c r="W30" s="144" t="s">
        <v>622</v>
      </c>
      <c r="X30" s="144" t="s">
        <v>623</v>
      </c>
      <c r="Y30" s="144" t="s">
        <v>624</v>
      </c>
      <c r="Z30" s="144" t="s">
        <v>625</v>
      </c>
      <c r="AA30" s="144" t="s">
        <v>626</v>
      </c>
      <c r="AB30" s="144" t="s">
        <v>627</v>
      </c>
      <c r="AC30" s="144" t="s">
        <v>627</v>
      </c>
      <c r="AD30" s="144"/>
      <c r="AE30" s="147" t="e">
        <f t="shared" si="1"/>
        <v>#REF!</v>
      </c>
      <c r="AF30" s="108">
        <v>85</v>
      </c>
      <c r="AG30" s="104"/>
    </row>
    <row r="31" spans="1:34" s="1" customFormat="1" ht="81.75" customHeight="1">
      <c r="A31" s="105">
        <v>2</v>
      </c>
      <c r="B31" s="106" t="s">
        <v>1142</v>
      </c>
      <c r="C31" s="106" t="s">
        <v>27</v>
      </c>
      <c r="D31" s="106" t="s">
        <v>28</v>
      </c>
      <c r="E31" s="142">
        <v>32.6</v>
      </c>
      <c r="F31" s="142">
        <v>32.200000000000003</v>
      </c>
      <c r="G31" s="142">
        <v>29.6</v>
      </c>
      <c r="H31" s="142"/>
      <c r="I31" s="142"/>
      <c r="J31" s="142"/>
      <c r="K31" s="142"/>
      <c r="L31" s="142"/>
      <c r="M31" s="108">
        <v>3185352.32</v>
      </c>
      <c r="N31" s="108">
        <v>2705475.47</v>
      </c>
      <c r="O31" s="143">
        <f t="shared" si="0"/>
        <v>31.466666666666669</v>
      </c>
      <c r="P31" s="144"/>
      <c r="Q31" s="145" t="e">
        <f>PRODUCT(O31,'małe gminy'!#REF!)</f>
        <v>#REF!</v>
      </c>
      <c r="R31" s="144"/>
      <c r="S31" s="144"/>
      <c r="T31" s="146" t="e">
        <f>#N/A</f>
        <v>#N/A</v>
      </c>
      <c r="U31" s="144" t="s">
        <v>571</v>
      </c>
      <c r="V31" s="144" t="s">
        <v>749</v>
      </c>
      <c r="W31" s="144" t="s">
        <v>596</v>
      </c>
      <c r="X31" s="144" t="s">
        <v>750</v>
      </c>
      <c r="Y31" s="144" t="s">
        <v>1144</v>
      </c>
      <c r="Z31" s="144" t="s">
        <v>751</v>
      </c>
      <c r="AA31" s="144" t="s">
        <v>752</v>
      </c>
      <c r="AB31" s="144">
        <v>323933866</v>
      </c>
      <c r="AC31" s="144">
        <v>323933602</v>
      </c>
      <c r="AD31" s="144" t="s">
        <v>753</v>
      </c>
      <c r="AE31" s="147" t="e">
        <f t="shared" si="1"/>
        <v>#REF!</v>
      </c>
      <c r="AF31" s="108">
        <v>85</v>
      </c>
      <c r="AG31" s="104"/>
    </row>
    <row r="32" spans="1:34" ht="54.75" customHeight="1">
      <c r="A32" s="105">
        <v>3</v>
      </c>
      <c r="B32" s="106" t="s">
        <v>29</v>
      </c>
      <c r="C32" s="106" t="s">
        <v>30</v>
      </c>
      <c r="D32" s="106" t="s">
        <v>31</v>
      </c>
      <c r="E32" s="148"/>
      <c r="F32" s="148"/>
      <c r="G32" s="148"/>
      <c r="H32" s="148"/>
      <c r="I32" s="148"/>
      <c r="J32" s="148"/>
      <c r="K32" s="148"/>
      <c r="L32" s="148"/>
      <c r="M32" s="108">
        <v>1016337.94</v>
      </c>
      <c r="N32" s="108">
        <v>863887.24</v>
      </c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08">
        <v>85</v>
      </c>
      <c r="AG32" s="126"/>
    </row>
    <row r="33" spans="1:33" ht="61.5" customHeight="1">
      <c r="A33" s="105">
        <v>4</v>
      </c>
      <c r="B33" s="106" t="s">
        <v>32</v>
      </c>
      <c r="C33" s="106" t="s">
        <v>33</v>
      </c>
      <c r="D33" s="106" t="s">
        <v>34</v>
      </c>
      <c r="E33" s="148"/>
      <c r="F33" s="148"/>
      <c r="G33" s="148"/>
      <c r="H33" s="148"/>
      <c r="I33" s="148"/>
      <c r="J33" s="148"/>
      <c r="K33" s="148"/>
      <c r="L33" s="148"/>
      <c r="M33" s="108">
        <v>3968552</v>
      </c>
      <c r="N33" s="108">
        <v>3373269.2</v>
      </c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08">
        <v>85</v>
      </c>
      <c r="AG33" s="126"/>
    </row>
    <row r="34" spans="1:33" ht="60.75" customHeight="1">
      <c r="A34" s="105">
        <v>5</v>
      </c>
      <c r="B34" s="106" t="s">
        <v>1134</v>
      </c>
      <c r="C34" s="106" t="s">
        <v>37</v>
      </c>
      <c r="D34" s="106" t="s">
        <v>38</v>
      </c>
      <c r="E34" s="148"/>
      <c r="F34" s="148"/>
      <c r="G34" s="148"/>
      <c r="H34" s="148"/>
      <c r="I34" s="148"/>
      <c r="J34" s="148"/>
      <c r="K34" s="148"/>
      <c r="L34" s="148"/>
      <c r="M34" s="108">
        <v>1497028.55</v>
      </c>
      <c r="N34" s="108">
        <v>1272474.26</v>
      </c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08">
        <v>85</v>
      </c>
      <c r="AG34" s="126"/>
    </row>
    <row r="35" spans="1:33" ht="55.5" customHeight="1">
      <c r="A35" s="105">
        <v>6</v>
      </c>
      <c r="B35" s="106" t="s">
        <v>39</v>
      </c>
      <c r="C35" s="106" t="s">
        <v>40</v>
      </c>
      <c r="D35" s="106" t="s">
        <v>41</v>
      </c>
      <c r="E35" s="148"/>
      <c r="F35" s="148"/>
      <c r="G35" s="148"/>
      <c r="H35" s="148"/>
      <c r="I35" s="148"/>
      <c r="J35" s="148"/>
      <c r="K35" s="148"/>
      <c r="L35" s="148"/>
      <c r="M35" s="108">
        <v>547891.6</v>
      </c>
      <c r="N35" s="108">
        <v>465707.86</v>
      </c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08">
        <v>85</v>
      </c>
      <c r="AG35" s="126"/>
    </row>
    <row r="36" spans="1:33" ht="48" customHeight="1">
      <c r="A36" s="105">
        <v>7</v>
      </c>
      <c r="B36" s="106" t="s">
        <v>1192</v>
      </c>
      <c r="C36" s="106" t="s">
        <v>42</v>
      </c>
      <c r="D36" s="106" t="s">
        <v>43</v>
      </c>
      <c r="E36" s="148"/>
      <c r="F36" s="148"/>
      <c r="G36" s="148"/>
      <c r="H36" s="148"/>
      <c r="I36" s="148"/>
      <c r="J36" s="148"/>
      <c r="K36" s="148"/>
      <c r="L36" s="148"/>
      <c r="M36" s="108">
        <v>299983.35999999999</v>
      </c>
      <c r="N36" s="108">
        <v>254985.85</v>
      </c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08">
        <v>85</v>
      </c>
      <c r="AG36" s="126"/>
    </row>
    <row r="37" spans="1:33" ht="52.5" customHeight="1">
      <c r="A37" s="105">
        <v>8</v>
      </c>
      <c r="B37" s="106" t="s">
        <v>1189</v>
      </c>
      <c r="C37" s="106" t="s">
        <v>44</v>
      </c>
      <c r="D37" s="106" t="s">
        <v>45</v>
      </c>
      <c r="E37" s="148"/>
      <c r="F37" s="148"/>
      <c r="G37" s="148"/>
      <c r="H37" s="148"/>
      <c r="I37" s="148"/>
      <c r="J37" s="148"/>
      <c r="K37" s="148"/>
      <c r="L37" s="148"/>
      <c r="M37" s="108">
        <v>2258028.46</v>
      </c>
      <c r="N37" s="108">
        <v>1919324.19</v>
      </c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08">
        <v>85</v>
      </c>
      <c r="AG37" s="126"/>
    </row>
    <row r="38" spans="1:33" ht="61.5" customHeight="1">
      <c r="A38" s="105">
        <v>9</v>
      </c>
      <c r="B38" s="106" t="s">
        <v>1142</v>
      </c>
      <c r="C38" s="106" t="s">
        <v>46</v>
      </c>
      <c r="D38" s="106" t="s">
        <v>47</v>
      </c>
      <c r="E38" s="148"/>
      <c r="F38" s="148"/>
      <c r="G38" s="148"/>
      <c r="H38" s="148"/>
      <c r="I38" s="148"/>
      <c r="J38" s="148"/>
      <c r="K38" s="148"/>
      <c r="L38" s="148"/>
      <c r="M38" s="108">
        <v>3041492.95</v>
      </c>
      <c r="N38" s="108">
        <v>2585269.0099999998</v>
      </c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08">
        <v>85</v>
      </c>
      <c r="AG38" s="126"/>
    </row>
    <row r="39" spans="1:33" ht="57.75" customHeight="1">
      <c r="A39" s="105">
        <v>10</v>
      </c>
      <c r="B39" s="106" t="s">
        <v>1189</v>
      </c>
      <c r="C39" s="106" t="s">
        <v>48</v>
      </c>
      <c r="D39" s="106" t="s">
        <v>49</v>
      </c>
      <c r="E39" s="148"/>
      <c r="F39" s="148"/>
      <c r="G39" s="148"/>
      <c r="H39" s="148"/>
      <c r="I39" s="148"/>
      <c r="J39" s="148"/>
      <c r="K39" s="148"/>
      <c r="L39" s="148"/>
      <c r="M39" s="108">
        <v>1647000</v>
      </c>
      <c r="N39" s="108">
        <v>1399950</v>
      </c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08">
        <v>85</v>
      </c>
      <c r="AG39" s="126"/>
    </row>
    <row r="40" spans="1:33" ht="59.25" customHeight="1">
      <c r="A40" s="105">
        <v>11</v>
      </c>
      <c r="B40" s="106" t="s">
        <v>1200</v>
      </c>
      <c r="C40" s="106" t="s">
        <v>50</v>
      </c>
      <c r="D40" s="106" t="s">
        <v>51</v>
      </c>
      <c r="E40" s="148"/>
      <c r="F40" s="148"/>
      <c r="G40" s="148"/>
      <c r="H40" s="148"/>
      <c r="I40" s="148"/>
      <c r="J40" s="148"/>
      <c r="K40" s="148"/>
      <c r="L40" s="148"/>
      <c r="M40" s="108">
        <v>621650.54</v>
      </c>
      <c r="N40" s="108">
        <v>528402.94999999995</v>
      </c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08">
        <v>85</v>
      </c>
      <c r="AG40" s="126"/>
    </row>
    <row r="41" spans="1:33" ht="75" customHeight="1">
      <c r="A41" s="105">
        <v>12</v>
      </c>
      <c r="B41" s="106" t="s">
        <v>52</v>
      </c>
      <c r="C41" s="106" t="s">
        <v>53</v>
      </c>
      <c r="D41" s="106" t="s">
        <v>54</v>
      </c>
      <c r="E41" s="148"/>
      <c r="F41" s="148"/>
      <c r="G41" s="148"/>
      <c r="H41" s="148"/>
      <c r="I41" s="148"/>
      <c r="J41" s="148"/>
      <c r="K41" s="148"/>
      <c r="L41" s="148"/>
      <c r="M41" s="108">
        <v>354903</v>
      </c>
      <c r="N41" s="108">
        <v>301667.55</v>
      </c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08">
        <v>85</v>
      </c>
      <c r="AG41" s="126"/>
    </row>
    <row r="42" spans="1:33" ht="73.5" customHeight="1">
      <c r="A42" s="105">
        <v>13</v>
      </c>
      <c r="B42" s="106" t="s">
        <v>1137</v>
      </c>
      <c r="C42" s="106" t="s">
        <v>55</v>
      </c>
      <c r="D42" s="106" t="s">
        <v>56</v>
      </c>
      <c r="E42" s="148"/>
      <c r="F42" s="148"/>
      <c r="G42" s="148"/>
      <c r="H42" s="148"/>
      <c r="I42" s="148"/>
      <c r="J42" s="148"/>
      <c r="K42" s="148"/>
      <c r="L42" s="148"/>
      <c r="M42" s="108">
        <v>16441197.560000001</v>
      </c>
      <c r="N42" s="108">
        <v>13975017.92</v>
      </c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08">
        <v>85</v>
      </c>
      <c r="AG42" s="126"/>
    </row>
    <row r="43" spans="1:33" ht="25.5">
      <c r="A43" s="105">
        <v>14</v>
      </c>
      <c r="B43" s="106" t="s">
        <v>1145</v>
      </c>
      <c r="C43" s="106" t="s">
        <v>57</v>
      </c>
      <c r="D43" s="106" t="s">
        <v>58</v>
      </c>
      <c r="E43" s="148"/>
      <c r="F43" s="148"/>
      <c r="G43" s="148"/>
      <c r="H43" s="148"/>
      <c r="I43" s="148"/>
      <c r="J43" s="148"/>
      <c r="K43" s="148"/>
      <c r="L43" s="148"/>
      <c r="M43" s="108">
        <v>942406.77</v>
      </c>
      <c r="N43" s="108">
        <v>801045.75</v>
      </c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08">
        <v>85</v>
      </c>
      <c r="AG43" s="126"/>
    </row>
    <row r="44" spans="1:33" ht="52.5" customHeight="1">
      <c r="A44" s="105">
        <v>15</v>
      </c>
      <c r="B44" s="106" t="s">
        <v>1189</v>
      </c>
      <c r="C44" s="106" t="s">
        <v>59</v>
      </c>
      <c r="D44" s="106" t="s">
        <v>60</v>
      </c>
      <c r="E44" s="148"/>
      <c r="F44" s="148"/>
      <c r="G44" s="148"/>
      <c r="H44" s="148"/>
      <c r="I44" s="148"/>
      <c r="J44" s="148"/>
      <c r="K44" s="148"/>
      <c r="L44" s="148"/>
      <c r="M44" s="108">
        <v>3512634.82</v>
      </c>
      <c r="N44" s="108">
        <v>2985739.6</v>
      </c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08">
        <v>85</v>
      </c>
      <c r="AG44" s="126"/>
    </row>
    <row r="45" spans="1:33" ht="64.5" customHeight="1">
      <c r="A45" s="105">
        <v>16</v>
      </c>
      <c r="B45" s="106" t="s">
        <v>1137</v>
      </c>
      <c r="C45" s="106" t="s">
        <v>61</v>
      </c>
      <c r="D45" s="106" t="s">
        <v>62</v>
      </c>
      <c r="E45" s="148"/>
      <c r="F45" s="148"/>
      <c r="G45" s="148"/>
      <c r="H45" s="148"/>
      <c r="I45" s="148"/>
      <c r="J45" s="148"/>
      <c r="K45" s="148"/>
      <c r="L45" s="148"/>
      <c r="M45" s="108">
        <v>4571269.1900000004</v>
      </c>
      <c r="N45" s="108">
        <v>2409058.87</v>
      </c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08">
        <v>85</v>
      </c>
      <c r="AG45" s="126"/>
    </row>
    <row r="46" spans="1:33" ht="60" customHeight="1">
      <c r="A46" s="105">
        <v>17</v>
      </c>
      <c r="B46" s="106" t="s">
        <v>63</v>
      </c>
      <c r="C46" s="106" t="s">
        <v>64</v>
      </c>
      <c r="D46" s="106" t="s">
        <v>65</v>
      </c>
      <c r="E46" s="148"/>
      <c r="F46" s="148"/>
      <c r="G46" s="148"/>
      <c r="H46" s="148"/>
      <c r="I46" s="148"/>
      <c r="J46" s="148"/>
      <c r="K46" s="148"/>
      <c r="L46" s="148"/>
      <c r="M46" s="108">
        <v>4703566.29</v>
      </c>
      <c r="N46" s="108">
        <v>3998031.34</v>
      </c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08">
        <v>85</v>
      </c>
      <c r="AG46" s="126"/>
    </row>
    <row r="47" spans="1:33" ht="72.75" customHeight="1">
      <c r="A47" s="105">
        <v>18</v>
      </c>
      <c r="B47" s="106" t="s">
        <v>1137</v>
      </c>
      <c r="C47" s="106" t="s">
        <v>66</v>
      </c>
      <c r="D47" s="106" t="s">
        <v>67</v>
      </c>
      <c r="E47" s="148"/>
      <c r="F47" s="148"/>
      <c r="G47" s="148"/>
      <c r="H47" s="148"/>
      <c r="I47" s="148"/>
      <c r="J47" s="148"/>
      <c r="K47" s="148"/>
      <c r="L47" s="148"/>
      <c r="M47" s="108">
        <v>17575576.710000001</v>
      </c>
      <c r="N47" s="108">
        <v>14939240.199999999</v>
      </c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08">
        <v>85</v>
      </c>
      <c r="AG47" s="126"/>
    </row>
    <row r="48" spans="1:33" ht="46.5" customHeight="1">
      <c r="A48" s="105">
        <v>19</v>
      </c>
      <c r="B48" s="106" t="s">
        <v>1141</v>
      </c>
      <c r="C48" s="106" t="s">
        <v>68</v>
      </c>
      <c r="D48" s="106" t="s">
        <v>69</v>
      </c>
      <c r="E48" s="148"/>
      <c r="F48" s="148"/>
      <c r="G48" s="148"/>
      <c r="H48" s="148"/>
      <c r="I48" s="148"/>
      <c r="J48" s="148"/>
      <c r="K48" s="148"/>
      <c r="L48" s="148"/>
      <c r="M48" s="108">
        <v>429629.36</v>
      </c>
      <c r="N48" s="108">
        <v>365184.96</v>
      </c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08">
        <v>85</v>
      </c>
      <c r="AG48" s="126"/>
    </row>
    <row r="49" spans="1:33" ht="25.5">
      <c r="A49" s="105">
        <v>20</v>
      </c>
      <c r="B49" s="106" t="s">
        <v>63</v>
      </c>
      <c r="C49" s="106" t="s">
        <v>70</v>
      </c>
      <c r="D49" s="106" t="s">
        <v>71</v>
      </c>
      <c r="E49" s="148"/>
      <c r="F49" s="148"/>
      <c r="G49" s="148"/>
      <c r="H49" s="148"/>
      <c r="I49" s="148"/>
      <c r="J49" s="148"/>
      <c r="K49" s="148"/>
      <c r="L49" s="148"/>
      <c r="M49" s="108">
        <v>1568009.98</v>
      </c>
      <c r="N49" s="108">
        <v>1332808.48</v>
      </c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08">
        <v>85</v>
      </c>
      <c r="AG49" s="126"/>
    </row>
    <row r="50" spans="1:33" ht="50.25" customHeight="1">
      <c r="A50" s="105">
        <v>21</v>
      </c>
      <c r="B50" s="106" t="s">
        <v>559</v>
      </c>
      <c r="C50" s="106" t="s">
        <v>72</v>
      </c>
      <c r="D50" s="106" t="s">
        <v>73</v>
      </c>
      <c r="E50" s="148"/>
      <c r="F50" s="148"/>
      <c r="G50" s="148"/>
      <c r="H50" s="148"/>
      <c r="I50" s="148"/>
      <c r="J50" s="148"/>
      <c r="K50" s="148"/>
      <c r="L50" s="148"/>
      <c r="M50" s="108">
        <v>5864121.1200000001</v>
      </c>
      <c r="N50" s="108">
        <v>4984502.95</v>
      </c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08">
        <v>85</v>
      </c>
      <c r="AG50" s="126"/>
    </row>
    <row r="51" spans="1:33" ht="54" customHeight="1">
      <c r="A51" s="105">
        <v>22</v>
      </c>
      <c r="B51" s="106" t="s">
        <v>1200</v>
      </c>
      <c r="C51" s="106" t="s">
        <v>74</v>
      </c>
      <c r="D51" s="106" t="s">
        <v>75</v>
      </c>
      <c r="E51" s="148"/>
      <c r="F51" s="148"/>
      <c r="G51" s="148"/>
      <c r="H51" s="148"/>
      <c r="I51" s="148"/>
      <c r="J51" s="148"/>
      <c r="K51" s="148"/>
      <c r="L51" s="148"/>
      <c r="M51" s="108">
        <v>621650.53</v>
      </c>
      <c r="N51" s="108">
        <v>528402.94999999995</v>
      </c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08">
        <v>85</v>
      </c>
      <c r="AG51" s="126"/>
    </row>
    <row r="52" spans="1:33" ht="87" customHeight="1">
      <c r="A52" s="105">
        <v>23</v>
      </c>
      <c r="B52" s="106" t="s">
        <v>18</v>
      </c>
      <c r="C52" s="106" t="s">
        <v>76</v>
      </c>
      <c r="D52" s="106" t="s">
        <v>77</v>
      </c>
      <c r="E52" s="148"/>
      <c r="F52" s="148"/>
      <c r="G52" s="148"/>
      <c r="H52" s="148"/>
      <c r="I52" s="148"/>
      <c r="J52" s="148"/>
      <c r="K52" s="148"/>
      <c r="L52" s="148"/>
      <c r="M52" s="108">
        <v>2835165.14</v>
      </c>
      <c r="N52" s="108">
        <v>2401101.35</v>
      </c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08">
        <v>84.69</v>
      </c>
      <c r="AG52" s="126"/>
    </row>
    <row r="53" spans="1:33" ht="53.25" customHeight="1">
      <c r="A53" s="105">
        <v>24</v>
      </c>
      <c r="B53" s="106" t="s">
        <v>63</v>
      </c>
      <c r="C53" s="106" t="s">
        <v>78</v>
      </c>
      <c r="D53" s="106" t="s">
        <v>79</v>
      </c>
      <c r="E53" s="148"/>
      <c r="F53" s="148"/>
      <c r="G53" s="148"/>
      <c r="H53" s="148"/>
      <c r="I53" s="148"/>
      <c r="J53" s="148"/>
      <c r="K53" s="148"/>
      <c r="L53" s="148"/>
      <c r="M53" s="108">
        <v>5413749.79</v>
      </c>
      <c r="N53" s="108">
        <v>4601687.32</v>
      </c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08">
        <v>85</v>
      </c>
      <c r="AG53" s="126"/>
    </row>
    <row r="54" spans="1:33" ht="75" customHeight="1">
      <c r="A54" s="105">
        <v>25</v>
      </c>
      <c r="B54" s="106" t="s">
        <v>1134</v>
      </c>
      <c r="C54" s="106" t="s">
        <v>80</v>
      </c>
      <c r="D54" s="106" t="s">
        <v>81</v>
      </c>
      <c r="E54" s="148"/>
      <c r="F54" s="148"/>
      <c r="G54" s="148"/>
      <c r="H54" s="148"/>
      <c r="I54" s="148"/>
      <c r="J54" s="148"/>
      <c r="K54" s="148"/>
      <c r="L54" s="148"/>
      <c r="M54" s="108">
        <v>1677939.61</v>
      </c>
      <c r="N54" s="108">
        <v>1426248.66</v>
      </c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08">
        <v>85</v>
      </c>
      <c r="AG54" s="126"/>
    </row>
    <row r="55" spans="1:33" ht="25.5">
      <c r="A55" s="105">
        <v>26</v>
      </c>
      <c r="B55" s="106" t="s">
        <v>1142</v>
      </c>
      <c r="C55" s="106" t="s">
        <v>82</v>
      </c>
      <c r="D55" s="106" t="s">
        <v>83</v>
      </c>
      <c r="E55" s="148"/>
      <c r="F55" s="148"/>
      <c r="G55" s="148"/>
      <c r="H55" s="148"/>
      <c r="I55" s="148"/>
      <c r="J55" s="148"/>
      <c r="K55" s="148"/>
      <c r="L55" s="148"/>
      <c r="M55" s="108">
        <v>1669238.68</v>
      </c>
      <c r="N55" s="108">
        <v>1418852.88</v>
      </c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08">
        <v>85</v>
      </c>
      <c r="AG55" s="126"/>
    </row>
    <row r="56" spans="1:33" ht="65.25" customHeight="1">
      <c r="A56" s="105">
        <v>27</v>
      </c>
      <c r="B56" s="106" t="s">
        <v>1186</v>
      </c>
      <c r="C56" s="106" t="s">
        <v>84</v>
      </c>
      <c r="D56" s="106" t="s">
        <v>85</v>
      </c>
      <c r="E56" s="148"/>
      <c r="F56" s="148"/>
      <c r="G56" s="148"/>
      <c r="H56" s="148"/>
      <c r="I56" s="148"/>
      <c r="J56" s="148"/>
      <c r="K56" s="148"/>
      <c r="L56" s="148"/>
      <c r="M56" s="108">
        <v>11769539.390000001</v>
      </c>
      <c r="N56" s="108">
        <v>10004108.48</v>
      </c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08">
        <v>85</v>
      </c>
      <c r="AG56" s="126"/>
    </row>
    <row r="57" spans="1:33" ht="54.75" customHeight="1">
      <c r="A57" s="105">
        <v>28</v>
      </c>
      <c r="B57" s="106" t="s">
        <v>1200</v>
      </c>
      <c r="C57" s="106" t="s">
        <v>86</v>
      </c>
      <c r="D57" s="106" t="s">
        <v>87</v>
      </c>
      <c r="E57" s="148"/>
      <c r="F57" s="148"/>
      <c r="G57" s="148"/>
      <c r="H57" s="148"/>
      <c r="I57" s="148"/>
      <c r="J57" s="148"/>
      <c r="K57" s="148"/>
      <c r="L57" s="148"/>
      <c r="M57" s="108">
        <v>3300844.16</v>
      </c>
      <c r="N57" s="108">
        <v>2805717.53</v>
      </c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08">
        <v>85</v>
      </c>
      <c r="AG57" s="126"/>
    </row>
    <row r="58" spans="1:33" ht="68.25" customHeight="1">
      <c r="A58" s="105">
        <v>29</v>
      </c>
      <c r="B58" s="106" t="s">
        <v>18</v>
      </c>
      <c r="C58" s="106" t="s">
        <v>88</v>
      </c>
      <c r="D58" s="106" t="s">
        <v>89</v>
      </c>
      <c r="E58" s="148"/>
      <c r="F58" s="148"/>
      <c r="G58" s="148"/>
      <c r="H58" s="148"/>
      <c r="I58" s="148"/>
      <c r="J58" s="148"/>
      <c r="K58" s="148"/>
      <c r="L58" s="148"/>
      <c r="M58" s="108">
        <v>3262619.11</v>
      </c>
      <c r="N58" s="108">
        <v>2773226.24</v>
      </c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08">
        <v>85</v>
      </c>
      <c r="AG58" s="126"/>
    </row>
    <row r="59" spans="1:33" ht="51.75" customHeight="1">
      <c r="A59" s="105">
        <v>30</v>
      </c>
      <c r="B59" s="106" t="s">
        <v>9</v>
      </c>
      <c r="C59" s="106" t="s">
        <v>90</v>
      </c>
      <c r="D59" s="106" t="s">
        <v>91</v>
      </c>
      <c r="E59" s="148"/>
      <c r="F59" s="148"/>
      <c r="G59" s="148"/>
      <c r="H59" s="148"/>
      <c r="I59" s="148"/>
      <c r="J59" s="148"/>
      <c r="K59" s="148"/>
      <c r="L59" s="148"/>
      <c r="M59" s="108">
        <v>2701357.59</v>
      </c>
      <c r="N59" s="108">
        <v>2296153.9500000002</v>
      </c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08">
        <v>85</v>
      </c>
      <c r="AG59" s="126"/>
    </row>
    <row r="60" spans="1:33" ht="66" customHeight="1">
      <c r="A60" s="105">
        <v>31</v>
      </c>
      <c r="B60" s="106" t="s">
        <v>1189</v>
      </c>
      <c r="C60" s="106" t="s">
        <v>92</v>
      </c>
      <c r="D60" s="106" t="s">
        <v>93</v>
      </c>
      <c r="E60" s="148"/>
      <c r="F60" s="148"/>
      <c r="G60" s="148"/>
      <c r="H60" s="148"/>
      <c r="I60" s="148"/>
      <c r="J60" s="148"/>
      <c r="K60" s="148"/>
      <c r="L60" s="148"/>
      <c r="M60" s="108">
        <v>2584901.83</v>
      </c>
      <c r="N60" s="108">
        <v>2197166.56</v>
      </c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08">
        <v>85</v>
      </c>
      <c r="AG60" s="126"/>
    </row>
    <row r="61" spans="1:33" ht="69.75" customHeight="1">
      <c r="A61" s="105">
        <v>32</v>
      </c>
      <c r="B61" s="106" t="s">
        <v>1141</v>
      </c>
      <c r="C61" s="106" t="s">
        <v>94</v>
      </c>
      <c r="D61" s="106" t="s">
        <v>95</v>
      </c>
      <c r="E61" s="148"/>
      <c r="F61" s="148"/>
      <c r="G61" s="148"/>
      <c r="H61" s="148"/>
      <c r="I61" s="148"/>
      <c r="J61" s="148"/>
      <c r="K61" s="148"/>
      <c r="L61" s="148"/>
      <c r="M61" s="108">
        <v>179983.96</v>
      </c>
      <c r="N61" s="108">
        <v>152986.35999999999</v>
      </c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08">
        <v>85</v>
      </c>
      <c r="AG61" s="126"/>
    </row>
    <row r="62" spans="1:33" ht="51" customHeight="1">
      <c r="A62" s="105">
        <v>33</v>
      </c>
      <c r="B62" s="106" t="s">
        <v>1200</v>
      </c>
      <c r="C62" s="106" t="s">
        <v>96</v>
      </c>
      <c r="D62" s="106" t="s">
        <v>97</v>
      </c>
      <c r="E62" s="148"/>
      <c r="F62" s="148"/>
      <c r="G62" s="148"/>
      <c r="H62" s="148"/>
      <c r="I62" s="148"/>
      <c r="J62" s="148"/>
      <c r="K62" s="148"/>
      <c r="L62" s="148"/>
      <c r="M62" s="108">
        <v>2491239.2999999998</v>
      </c>
      <c r="N62" s="108">
        <v>1769121.4</v>
      </c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08">
        <v>85</v>
      </c>
      <c r="AG62" s="126"/>
    </row>
    <row r="63" spans="1:33" ht="57.75" customHeight="1">
      <c r="A63" s="105">
        <v>34</v>
      </c>
      <c r="B63" s="106" t="s">
        <v>1138</v>
      </c>
      <c r="C63" s="106" t="s">
        <v>98</v>
      </c>
      <c r="D63" s="106" t="s">
        <v>99</v>
      </c>
      <c r="E63" s="148"/>
      <c r="F63" s="148"/>
      <c r="G63" s="148"/>
      <c r="H63" s="148"/>
      <c r="I63" s="148"/>
      <c r="J63" s="148"/>
      <c r="K63" s="148"/>
      <c r="L63" s="148"/>
      <c r="M63" s="108">
        <v>13256517.43</v>
      </c>
      <c r="N63" s="108">
        <v>11268039.810000001</v>
      </c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08">
        <v>85</v>
      </c>
      <c r="AG63" s="126"/>
    </row>
    <row r="64" spans="1:33" ht="85.5" customHeight="1">
      <c r="A64" s="105">
        <v>35</v>
      </c>
      <c r="B64" s="106" t="s">
        <v>100</v>
      </c>
      <c r="C64" s="106" t="s">
        <v>101</v>
      </c>
      <c r="D64" s="106" t="s">
        <v>102</v>
      </c>
      <c r="E64" s="148"/>
      <c r="F64" s="148"/>
      <c r="G64" s="148"/>
      <c r="H64" s="148"/>
      <c r="I64" s="148"/>
      <c r="J64" s="148"/>
      <c r="K64" s="148"/>
      <c r="L64" s="148"/>
      <c r="M64" s="108">
        <v>4795730.9400000004</v>
      </c>
      <c r="N64" s="108">
        <v>2114691.5099999998</v>
      </c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08">
        <v>44.52</v>
      </c>
      <c r="AG64" s="126"/>
    </row>
    <row r="65" spans="1:33" ht="48" customHeight="1">
      <c r="A65" s="105">
        <v>36</v>
      </c>
      <c r="B65" s="106" t="s">
        <v>1140</v>
      </c>
      <c r="C65" s="106" t="s">
        <v>103</v>
      </c>
      <c r="D65" s="106" t="s">
        <v>104</v>
      </c>
      <c r="E65" s="148"/>
      <c r="F65" s="148"/>
      <c r="G65" s="148"/>
      <c r="H65" s="148"/>
      <c r="I65" s="148"/>
      <c r="J65" s="148"/>
      <c r="K65" s="148"/>
      <c r="L65" s="148"/>
      <c r="M65" s="108">
        <v>9498920</v>
      </c>
      <c r="N65" s="108">
        <v>7425305.7599999998</v>
      </c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08">
        <v>78.17</v>
      </c>
      <c r="AG65" s="126"/>
    </row>
    <row r="66" spans="1:33" ht="66.75" customHeight="1">
      <c r="A66" s="105">
        <v>37</v>
      </c>
      <c r="B66" s="106" t="s">
        <v>1134</v>
      </c>
      <c r="C66" s="106" t="s">
        <v>105</v>
      </c>
      <c r="D66" s="106" t="s">
        <v>106</v>
      </c>
      <c r="E66" s="148"/>
      <c r="F66" s="148"/>
      <c r="G66" s="148"/>
      <c r="H66" s="148"/>
      <c r="I66" s="148"/>
      <c r="J66" s="148"/>
      <c r="K66" s="148"/>
      <c r="L66" s="148"/>
      <c r="M66" s="108">
        <v>1427691.39</v>
      </c>
      <c r="N66" s="108">
        <v>1213537.68</v>
      </c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08">
        <v>85</v>
      </c>
      <c r="AG66" s="126"/>
    </row>
    <row r="67" spans="1:33" ht="64.5" customHeight="1">
      <c r="A67" s="105">
        <v>38</v>
      </c>
      <c r="B67" s="106" t="s">
        <v>1135</v>
      </c>
      <c r="C67" s="106" t="s">
        <v>107</v>
      </c>
      <c r="D67" s="106" t="s">
        <v>108</v>
      </c>
      <c r="E67" s="148"/>
      <c r="F67" s="148"/>
      <c r="G67" s="148"/>
      <c r="H67" s="148"/>
      <c r="I67" s="148"/>
      <c r="J67" s="148"/>
      <c r="K67" s="148"/>
      <c r="L67" s="148"/>
      <c r="M67" s="108">
        <v>1288407.98</v>
      </c>
      <c r="N67" s="108">
        <v>1095146.78</v>
      </c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08">
        <v>85</v>
      </c>
      <c r="AG67" s="126"/>
    </row>
    <row r="68" spans="1:33" ht="72.75" customHeight="1">
      <c r="A68" s="105">
        <v>39</v>
      </c>
      <c r="B68" s="106" t="s">
        <v>109</v>
      </c>
      <c r="C68" s="106" t="s">
        <v>110</v>
      </c>
      <c r="D68" s="106" t="s">
        <v>111</v>
      </c>
      <c r="E68" s="148"/>
      <c r="F68" s="148"/>
      <c r="G68" s="148"/>
      <c r="H68" s="148"/>
      <c r="I68" s="148"/>
      <c r="J68" s="148"/>
      <c r="K68" s="148"/>
      <c r="L68" s="148"/>
      <c r="M68" s="108">
        <v>657068</v>
      </c>
      <c r="N68" s="108">
        <v>558507.80000000005</v>
      </c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08">
        <v>85</v>
      </c>
      <c r="AG68" s="126"/>
    </row>
    <row r="69" spans="1:33" ht="50.25" customHeight="1">
      <c r="A69" s="105">
        <v>40</v>
      </c>
      <c r="B69" s="106" t="s">
        <v>112</v>
      </c>
      <c r="C69" s="106" t="s">
        <v>113</v>
      </c>
      <c r="D69" s="106" t="s">
        <v>114</v>
      </c>
      <c r="E69" s="148"/>
      <c r="F69" s="148"/>
      <c r="G69" s="148"/>
      <c r="H69" s="148"/>
      <c r="I69" s="148"/>
      <c r="J69" s="148"/>
      <c r="K69" s="148"/>
      <c r="L69" s="148"/>
      <c r="M69" s="108">
        <v>6962212.6600000001</v>
      </c>
      <c r="N69" s="108">
        <v>5917880.7599999998</v>
      </c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08">
        <v>85</v>
      </c>
      <c r="AG69" s="126"/>
    </row>
    <row r="70" spans="1:33" ht="69" customHeight="1">
      <c r="A70" s="105">
        <v>41</v>
      </c>
      <c r="B70" s="106" t="s">
        <v>1192</v>
      </c>
      <c r="C70" s="106" t="s">
        <v>115</v>
      </c>
      <c r="D70" s="106" t="s">
        <v>116</v>
      </c>
      <c r="E70" s="148"/>
      <c r="F70" s="148"/>
      <c r="G70" s="148"/>
      <c r="H70" s="148"/>
      <c r="I70" s="148"/>
      <c r="J70" s="148"/>
      <c r="K70" s="148"/>
      <c r="L70" s="148"/>
      <c r="M70" s="108">
        <v>550000</v>
      </c>
      <c r="N70" s="108">
        <v>467500</v>
      </c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08">
        <v>85</v>
      </c>
      <c r="AG70" s="126"/>
    </row>
    <row r="71" spans="1:33" ht="68.25" customHeight="1">
      <c r="A71" s="105">
        <v>42</v>
      </c>
      <c r="B71" s="106" t="s">
        <v>1186</v>
      </c>
      <c r="C71" s="106" t="s">
        <v>117</v>
      </c>
      <c r="D71" s="106" t="s">
        <v>118</v>
      </c>
      <c r="E71" s="148"/>
      <c r="F71" s="148"/>
      <c r="G71" s="148"/>
      <c r="H71" s="148"/>
      <c r="I71" s="148"/>
      <c r="J71" s="148"/>
      <c r="K71" s="148"/>
      <c r="L71" s="148"/>
      <c r="M71" s="108">
        <v>6397062.1600000001</v>
      </c>
      <c r="N71" s="108">
        <v>5437502.8300000001</v>
      </c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08">
        <v>85</v>
      </c>
      <c r="AG71" s="126"/>
    </row>
    <row r="72" spans="1:33" ht="42.75" customHeight="1">
      <c r="A72" s="105">
        <v>43</v>
      </c>
      <c r="B72" s="106" t="s">
        <v>1186</v>
      </c>
      <c r="C72" s="106" t="s">
        <v>119</v>
      </c>
      <c r="D72" s="106" t="s">
        <v>120</v>
      </c>
      <c r="E72" s="148"/>
      <c r="F72" s="148"/>
      <c r="G72" s="148"/>
      <c r="H72" s="148"/>
      <c r="I72" s="148"/>
      <c r="J72" s="148"/>
      <c r="K72" s="148"/>
      <c r="L72" s="148"/>
      <c r="M72" s="108">
        <v>1769488.77</v>
      </c>
      <c r="N72" s="108">
        <v>1504065.45</v>
      </c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08">
        <v>85</v>
      </c>
      <c r="AG72" s="126"/>
    </row>
    <row r="73" spans="1:33" ht="61.5" customHeight="1">
      <c r="A73" s="105">
        <v>44</v>
      </c>
      <c r="B73" s="106" t="s">
        <v>1186</v>
      </c>
      <c r="C73" s="106" t="s">
        <v>121</v>
      </c>
      <c r="D73" s="106" t="s">
        <v>122</v>
      </c>
      <c r="E73" s="148"/>
      <c r="F73" s="148"/>
      <c r="G73" s="148"/>
      <c r="H73" s="148"/>
      <c r="I73" s="148"/>
      <c r="J73" s="148"/>
      <c r="K73" s="148"/>
      <c r="L73" s="148"/>
      <c r="M73" s="108">
        <v>9926888.9900000002</v>
      </c>
      <c r="N73" s="108">
        <v>8437855.6400000006</v>
      </c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08">
        <v>85</v>
      </c>
      <c r="AG73" s="126"/>
    </row>
    <row r="74" spans="1:33" ht="72.75" customHeight="1">
      <c r="A74" s="105">
        <v>45</v>
      </c>
      <c r="B74" s="149" t="s">
        <v>123</v>
      </c>
      <c r="C74" s="149" t="s">
        <v>124</v>
      </c>
      <c r="D74" s="149" t="s">
        <v>125</v>
      </c>
      <c r="E74" s="148"/>
      <c r="F74" s="148"/>
      <c r="G74" s="148"/>
      <c r="H74" s="148"/>
      <c r="I74" s="148"/>
      <c r="J74" s="148"/>
      <c r="K74" s="148"/>
      <c r="L74" s="148"/>
      <c r="M74" s="150">
        <v>2011397.31</v>
      </c>
      <c r="N74" s="150">
        <v>1709687.71</v>
      </c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08">
        <v>85</v>
      </c>
      <c r="AG74" s="126"/>
    </row>
    <row r="75" spans="1:33" ht="64.5" customHeight="1">
      <c r="A75" s="105">
        <v>46</v>
      </c>
      <c r="B75" s="106" t="s">
        <v>1145</v>
      </c>
      <c r="C75" s="106" t="s">
        <v>126</v>
      </c>
      <c r="D75" s="106" t="s">
        <v>127</v>
      </c>
      <c r="E75" s="148"/>
      <c r="F75" s="148"/>
      <c r="G75" s="148"/>
      <c r="H75" s="148"/>
      <c r="I75" s="148"/>
      <c r="J75" s="148"/>
      <c r="K75" s="148"/>
      <c r="L75" s="148"/>
      <c r="M75" s="108">
        <v>2642326.69</v>
      </c>
      <c r="N75" s="108">
        <v>2245977.6800000002</v>
      </c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08">
        <v>85</v>
      </c>
      <c r="AG75" s="126"/>
    </row>
    <row r="76" spans="1:33" ht="73.5" customHeight="1">
      <c r="A76" s="105">
        <v>47</v>
      </c>
      <c r="B76" s="106" t="s">
        <v>1142</v>
      </c>
      <c r="C76" s="106" t="s">
        <v>128</v>
      </c>
      <c r="D76" s="106" t="s">
        <v>129</v>
      </c>
      <c r="E76" s="148"/>
      <c r="F76" s="148"/>
      <c r="G76" s="148"/>
      <c r="H76" s="148"/>
      <c r="I76" s="148"/>
      <c r="J76" s="148"/>
      <c r="K76" s="148"/>
      <c r="L76" s="148"/>
      <c r="M76" s="108">
        <v>1569982.96</v>
      </c>
      <c r="N76" s="108">
        <v>1276206.1100000001</v>
      </c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08">
        <v>85</v>
      </c>
      <c r="AG76" s="126"/>
    </row>
    <row r="77" spans="1:33" ht="52.5" customHeight="1">
      <c r="A77" s="105">
        <v>48</v>
      </c>
      <c r="B77" s="106" t="s">
        <v>1138</v>
      </c>
      <c r="C77" s="106" t="s">
        <v>130</v>
      </c>
      <c r="D77" s="106" t="s">
        <v>131</v>
      </c>
      <c r="E77" s="148"/>
      <c r="F77" s="148"/>
      <c r="G77" s="148"/>
      <c r="H77" s="148"/>
      <c r="I77" s="148"/>
      <c r="J77" s="148"/>
      <c r="K77" s="148"/>
      <c r="L77" s="148"/>
      <c r="M77" s="108">
        <v>2417910</v>
      </c>
      <c r="N77" s="108">
        <v>2040441.65</v>
      </c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08">
        <v>85</v>
      </c>
      <c r="AG77" s="126"/>
    </row>
    <row r="78" spans="1:33" ht="55.5" customHeight="1">
      <c r="A78" s="105">
        <v>49</v>
      </c>
      <c r="B78" s="106" t="s">
        <v>132</v>
      </c>
      <c r="C78" s="106" t="s">
        <v>133</v>
      </c>
      <c r="D78" s="106" t="s">
        <v>134</v>
      </c>
      <c r="E78" s="148"/>
      <c r="F78" s="148"/>
      <c r="G78" s="148"/>
      <c r="H78" s="148"/>
      <c r="I78" s="148"/>
      <c r="J78" s="148"/>
      <c r="K78" s="148"/>
      <c r="L78" s="148"/>
      <c r="M78" s="108">
        <v>363406.14</v>
      </c>
      <c r="N78" s="108">
        <v>308895.21000000002</v>
      </c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08">
        <v>85</v>
      </c>
      <c r="AG78" s="126"/>
    </row>
    <row r="79" spans="1:33" ht="48.75" customHeight="1">
      <c r="A79" s="105">
        <v>50</v>
      </c>
      <c r="B79" s="106" t="s">
        <v>1140</v>
      </c>
      <c r="C79" s="106" t="s">
        <v>135</v>
      </c>
      <c r="D79" s="106" t="s">
        <v>136</v>
      </c>
      <c r="E79" s="148"/>
      <c r="F79" s="148"/>
      <c r="G79" s="148"/>
      <c r="H79" s="148"/>
      <c r="I79" s="148"/>
      <c r="J79" s="148"/>
      <c r="K79" s="148"/>
      <c r="L79" s="148"/>
      <c r="M79" s="108">
        <v>10028595.68</v>
      </c>
      <c r="N79" s="108">
        <v>8524306.3200000003</v>
      </c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08">
        <v>85</v>
      </c>
      <c r="AG79" s="126"/>
    </row>
    <row r="80" spans="1:33" ht="59.25" customHeight="1">
      <c r="A80" s="105">
        <v>51</v>
      </c>
      <c r="B80" s="106" t="s">
        <v>1136</v>
      </c>
      <c r="C80" s="106" t="s">
        <v>137</v>
      </c>
      <c r="D80" s="106" t="s">
        <v>138</v>
      </c>
      <c r="E80" s="148"/>
      <c r="F80" s="148"/>
      <c r="G80" s="148"/>
      <c r="H80" s="148"/>
      <c r="I80" s="148"/>
      <c r="J80" s="148"/>
      <c r="K80" s="148"/>
      <c r="L80" s="148"/>
      <c r="M80" s="108">
        <v>4600000</v>
      </c>
      <c r="N80" s="108">
        <v>3910000</v>
      </c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08">
        <v>85</v>
      </c>
      <c r="AG80" s="126"/>
    </row>
    <row r="81" spans="1:45" ht="15">
      <c r="A81" s="189"/>
      <c r="B81" s="412" t="s">
        <v>542</v>
      </c>
      <c r="C81" s="413"/>
      <c r="D81" s="414"/>
      <c r="E81" s="189"/>
      <c r="F81" s="189"/>
      <c r="G81" s="189"/>
      <c r="H81" s="189"/>
      <c r="I81" s="189"/>
      <c r="J81" s="189"/>
      <c r="K81" s="189"/>
      <c r="L81" s="189"/>
      <c r="M81" s="190">
        <f>SUM(M30:M80)</f>
        <v>199232468.71000001</v>
      </c>
      <c r="N81" s="190">
        <f>SUM(N30:N80)</f>
        <v>164828266.03000006</v>
      </c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5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45" ht="1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5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45" ht="1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5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</row>
    <row r="84" spans="1:45" ht="1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5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</row>
    <row r="85" spans="1:45" ht="1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5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45" ht="1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5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</row>
    <row r="87" spans="1:45" ht="1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5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</row>
    <row r="88" spans="1:45" ht="1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5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</row>
    <row r="89" spans="1:45" ht="15">
      <c r="A89" s="126"/>
      <c r="B89" s="126"/>
      <c r="C89" s="126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5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</row>
    <row r="90" spans="1:45" ht="15">
      <c r="A90" s="126"/>
      <c r="B90" s="126"/>
      <c r="C90" s="126"/>
      <c r="D90" s="152"/>
      <c r="E90" s="152"/>
      <c r="F90" s="152"/>
      <c r="G90" s="152"/>
      <c r="H90" s="152"/>
      <c r="I90" s="152"/>
      <c r="J90" s="152"/>
      <c r="K90" s="152"/>
      <c r="L90" s="152"/>
      <c r="M90" s="153"/>
      <c r="N90" s="153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5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45" ht="15">
      <c r="A91" s="126"/>
      <c r="B91" s="126"/>
      <c r="C91" s="126"/>
      <c r="D91" s="152"/>
      <c r="E91" s="152"/>
      <c r="F91" s="152"/>
      <c r="G91" s="152"/>
      <c r="H91" s="152"/>
      <c r="I91" s="152"/>
      <c r="J91" s="152"/>
      <c r="K91" s="152"/>
      <c r="L91" s="152"/>
      <c r="M91" s="153"/>
      <c r="N91" s="153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5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</row>
    <row r="92" spans="1:45" ht="15">
      <c r="A92" s="126"/>
      <c r="B92" s="126"/>
      <c r="C92" s="126"/>
      <c r="D92" s="152"/>
      <c r="E92" s="152"/>
      <c r="F92" s="152"/>
      <c r="G92" s="152"/>
      <c r="H92" s="152"/>
      <c r="I92" s="152"/>
      <c r="J92" s="152"/>
      <c r="K92" s="152"/>
      <c r="L92" s="152"/>
      <c r="M92" s="154"/>
      <c r="N92" s="154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5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</row>
    <row r="93" spans="1:45" ht="15">
      <c r="A93" s="126"/>
      <c r="B93" s="126"/>
      <c r="C93" s="126"/>
      <c r="D93" s="152"/>
      <c r="E93" s="152"/>
      <c r="F93" s="152"/>
      <c r="G93" s="152"/>
      <c r="H93" s="152"/>
      <c r="I93" s="152"/>
      <c r="J93" s="152"/>
      <c r="K93" s="152"/>
      <c r="L93" s="152"/>
      <c r="M93" s="155"/>
      <c r="N93" s="153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5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45" ht="15">
      <c r="A94" s="126"/>
      <c r="B94" s="126"/>
      <c r="C94" s="126"/>
      <c r="D94" s="152"/>
      <c r="E94" s="152"/>
      <c r="F94" s="152"/>
      <c r="G94" s="152"/>
      <c r="H94" s="152"/>
      <c r="I94" s="152"/>
      <c r="J94" s="152"/>
      <c r="K94" s="152"/>
      <c r="L94" s="152"/>
      <c r="M94" s="153"/>
      <c r="N94" s="153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5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</row>
    <row r="95" spans="1:45" ht="15">
      <c r="A95" s="126"/>
      <c r="B95" s="126"/>
      <c r="C95" s="126"/>
      <c r="D95" s="152"/>
      <c r="E95" s="152"/>
      <c r="F95" s="152"/>
      <c r="G95" s="152"/>
      <c r="H95" s="152"/>
      <c r="I95" s="152"/>
      <c r="J95" s="152"/>
      <c r="K95" s="152"/>
      <c r="L95" s="152"/>
      <c r="M95" s="153"/>
      <c r="N95" s="152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5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</row>
    <row r="96" spans="1:45" ht="15">
      <c r="A96" s="126"/>
      <c r="B96" s="126"/>
      <c r="C96" s="126"/>
      <c r="D96" s="152"/>
      <c r="E96" s="152"/>
      <c r="F96" s="152"/>
      <c r="G96" s="152"/>
      <c r="H96" s="152"/>
      <c r="I96" s="152"/>
      <c r="J96" s="152"/>
      <c r="K96" s="152"/>
      <c r="L96" s="152"/>
      <c r="M96" s="153"/>
      <c r="N96" s="15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5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</row>
    <row r="97" spans="1:45" ht="15">
      <c r="A97" s="126"/>
      <c r="B97" s="126"/>
      <c r="C97" s="126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5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</row>
    <row r="98" spans="1:45" ht="15">
      <c r="A98" s="126"/>
      <c r="B98" s="126"/>
      <c r="C98" s="126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5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</row>
    <row r="99" spans="1:45" ht="15">
      <c r="A99" s="126"/>
      <c r="B99" s="126"/>
      <c r="C99" s="126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5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</row>
    <row r="100" spans="1:45" ht="15">
      <c r="A100" s="126"/>
      <c r="B100" s="126"/>
      <c r="C100" s="126"/>
      <c r="D100" s="152"/>
      <c r="E100" s="152"/>
      <c r="F100" s="152"/>
      <c r="G100" s="152"/>
      <c r="H100" s="152"/>
      <c r="I100" s="152"/>
      <c r="J100" s="152"/>
      <c r="K100" s="152"/>
      <c r="L100" s="152"/>
      <c r="M100" s="153"/>
      <c r="N100" s="152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5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</row>
    <row r="101" spans="1:45" ht="15">
      <c r="A101" s="126"/>
      <c r="B101" s="126"/>
      <c r="C101" s="126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5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</row>
    <row r="102" spans="1:45" ht="1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5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</row>
    <row r="103" spans="1:45" ht="1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5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</row>
    <row r="104" spans="1:45" ht="1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5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</row>
    <row r="105" spans="1:45" ht="1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5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</row>
    <row r="106" spans="1:45" ht="1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5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</row>
    <row r="107" spans="1:45" ht="1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5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</row>
    <row r="108" spans="1:45" ht="1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5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</row>
    <row r="109" spans="1:45" ht="1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5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</row>
    <row r="110" spans="1:45" ht="1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5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</row>
    <row r="111" spans="1:45" ht="1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5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</row>
    <row r="112" spans="1:45" ht="1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5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</row>
    <row r="113" spans="1:45" ht="1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5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</row>
    <row r="114" spans="1:45" ht="1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5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</row>
    <row r="115" spans="1:45" ht="1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5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</row>
    <row r="116" spans="1:45" ht="1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5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</row>
    <row r="117" spans="1:45" ht="1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5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</row>
    <row r="118" spans="1:45" ht="1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5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</row>
    <row r="119" spans="1:45" ht="1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5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</row>
    <row r="120" spans="1:45" ht="1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5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</row>
    <row r="121" spans="1:45" ht="1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5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</row>
    <row r="122" spans="1:45" ht="1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5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</row>
    <row r="123" spans="1:45" ht="1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5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</row>
    <row r="124" spans="1:45" ht="1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5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</row>
    <row r="125" spans="1:45" ht="1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5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</row>
    <row r="126" spans="1:45" ht="1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5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</row>
    <row r="127" spans="1:45" ht="1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5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</row>
    <row r="128" spans="1:45" ht="1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5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</row>
    <row r="129" spans="1:45" ht="1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5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</row>
    <row r="130" spans="1:45" ht="1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5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</row>
    <row r="131" spans="1:45" ht="1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5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</row>
    <row r="132" spans="1:45" ht="1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5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</row>
    <row r="133" spans="1:45" ht="1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5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</row>
    <row r="134" spans="1:45" ht="1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5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</row>
    <row r="135" spans="1:45" ht="1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5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</row>
    <row r="136" spans="1:45" ht="1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5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</row>
    <row r="137" spans="1:45" ht="1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5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</row>
    <row r="138" spans="1:45" ht="1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5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</row>
    <row r="139" spans="1:45" ht="1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5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</row>
    <row r="140" spans="1:45" ht="1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5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</row>
    <row r="141" spans="1:45" ht="1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5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</row>
    <row r="142" spans="1:45" ht="1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5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</row>
    <row r="143" spans="1:45" ht="1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5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</row>
    <row r="144" spans="1:45" ht="1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5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</row>
    <row r="145" spans="1:45" ht="1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5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</row>
    <row r="146" spans="1:45" ht="1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5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</row>
    <row r="147" spans="1:45" ht="1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5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</row>
    <row r="148" spans="1:45" ht="1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5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</row>
    <row r="149" spans="1:45" ht="1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5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</row>
    <row r="150" spans="1:45" ht="1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5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</row>
    <row r="151" spans="1:45" ht="1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5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</row>
    <row r="152" spans="1:45" ht="1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5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</row>
    <row r="153" spans="1:45" ht="1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5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</row>
    <row r="154" spans="1:45" ht="1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5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</row>
    <row r="155" spans="1:45" ht="1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5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</row>
    <row r="156" spans="1:45" ht="1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5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</row>
    <row r="157" spans="1:45" ht="1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5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</row>
    <row r="158" spans="1:45" ht="1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5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</row>
    <row r="159" spans="1:45" ht="1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5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</row>
    <row r="160" spans="1:45" ht="1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5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</row>
    <row r="161" spans="1:45" ht="1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5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</row>
    <row r="162" spans="1:45" ht="1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5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</row>
    <row r="163" spans="1:45" ht="1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5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</row>
    <row r="164" spans="1:45" ht="1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5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</row>
    <row r="165" spans="1:45" ht="1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5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</row>
    <row r="166" spans="1:45" ht="1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5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</row>
    <row r="167" spans="1:45" ht="1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5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</row>
    <row r="168" spans="1:45" ht="1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5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</row>
    <row r="169" spans="1:45" ht="1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5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</row>
    <row r="170" spans="1:45" ht="1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5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</row>
    <row r="171" spans="1:45" ht="1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5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</row>
    <row r="172" spans="1:45" ht="1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5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</row>
    <row r="173" spans="1:45" ht="1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5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</row>
    <row r="174" spans="1:45" ht="1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5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</row>
    <row r="175" spans="1:45" ht="1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5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</row>
    <row r="176" spans="1:45" ht="1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5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</row>
    <row r="177" spans="1:45" ht="1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5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</row>
    <row r="178" spans="1:45" ht="1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5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</row>
    <row r="179" spans="1:45" ht="1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5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</row>
    <row r="180" spans="1:45" ht="1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5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</row>
    <row r="181" spans="1:45" ht="1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5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</row>
    <row r="182" spans="1:45" ht="1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5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</row>
    <row r="183" spans="1:45" ht="1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5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</row>
    <row r="184" spans="1:45" ht="1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5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</row>
    <row r="185" spans="1:45" ht="1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5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</row>
    <row r="186" spans="1:45" ht="1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5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</row>
    <row r="187" spans="1:45" ht="1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5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</row>
    <row r="188" spans="1:45" ht="1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5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</row>
    <row r="189" spans="1:45" ht="1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5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</row>
    <row r="190" spans="1:45" ht="1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5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</row>
    <row r="191" spans="1:45" ht="1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5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</row>
    <row r="192" spans="1:45" ht="1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5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</row>
    <row r="193" spans="1:45" ht="1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5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</row>
    <row r="194" spans="1:45" ht="1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5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</row>
    <row r="195" spans="1:45" ht="1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5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</row>
    <row r="196" spans="1:45" ht="1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5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</row>
    <row r="197" spans="1:45" ht="1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5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</row>
    <row r="198" spans="1:45" ht="1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5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</row>
    <row r="199" spans="1:45" ht="1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5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</row>
    <row r="200" spans="1:45" ht="1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5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</row>
    <row r="201" spans="1:45" ht="1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5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</row>
    <row r="202" spans="1:45" ht="1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5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</row>
    <row r="203" spans="1:45" ht="1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5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</row>
    <row r="204" spans="1:45" ht="1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5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</row>
    <row r="205" spans="1:45" ht="1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5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</row>
    <row r="206" spans="1:45" ht="1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5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</row>
    <row r="207" spans="1:45" ht="1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5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</row>
    <row r="208" spans="1:45" ht="1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5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</row>
    <row r="209" spans="1:45" ht="1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5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</row>
    <row r="210" spans="1:45" ht="1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5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</row>
    <row r="211" spans="1:45" ht="1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5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</row>
    <row r="212" spans="1:45" ht="1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5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</row>
    <row r="213" spans="1:45" ht="1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5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</row>
    <row r="214" spans="1:45"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</row>
    <row r="215" spans="1:45"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</row>
    <row r="216" spans="1:45"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</row>
    <row r="217" spans="1:45"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</row>
    <row r="218" spans="1:45"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</row>
    <row r="219" spans="1:45"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</row>
    <row r="220" spans="1:45"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</row>
    <row r="221" spans="1:45"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</row>
    <row r="222" spans="1:45"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</row>
    <row r="223" spans="1:45"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</row>
    <row r="224" spans="1:45"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</row>
    <row r="225" spans="33:45"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</row>
    <row r="226" spans="33:45"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</row>
    <row r="227" spans="33:45"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</row>
    <row r="228" spans="33:45"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</row>
    <row r="229" spans="33:45"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</row>
    <row r="230" spans="33:45"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</row>
    <row r="231" spans="33:45"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</row>
    <row r="232" spans="33:45"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</row>
    <row r="233" spans="33:45"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</row>
    <row r="234" spans="33:45"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</row>
    <row r="235" spans="33:45"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</row>
    <row r="236" spans="33:45"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</row>
    <row r="237" spans="33:45"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</row>
    <row r="238" spans="33:45"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</row>
    <row r="239" spans="33:45"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</row>
    <row r="240" spans="33:45"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</row>
    <row r="241" spans="33:45"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</row>
    <row r="242" spans="33:45"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</row>
    <row r="243" spans="33:45"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</row>
    <row r="244" spans="33:45"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</row>
    <row r="245" spans="33:45"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</row>
    <row r="246" spans="33:45"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</row>
    <row r="247" spans="33:45"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</row>
    <row r="248" spans="33:45"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</row>
    <row r="249" spans="33:45"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</row>
    <row r="250" spans="33:45"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</row>
    <row r="251" spans="33:45"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</row>
    <row r="252" spans="33:45"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</row>
    <row r="253" spans="33:45"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</row>
    <row r="254" spans="33:45"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</row>
    <row r="255" spans="33:45"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</row>
    <row r="256" spans="33:45"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</row>
    <row r="257" spans="33:45"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</row>
    <row r="258" spans="33:45"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</row>
    <row r="259" spans="33:45"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</row>
    <row r="260" spans="33:45"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</row>
    <row r="261" spans="33:45"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</row>
    <row r="262" spans="33:45"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</row>
    <row r="263" spans="33:45"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</row>
  </sheetData>
  <mergeCells count="9">
    <mergeCell ref="A26:AF26"/>
    <mergeCell ref="A28:AE28"/>
    <mergeCell ref="B81:D81"/>
    <mergeCell ref="A1:AF1"/>
    <mergeCell ref="A2:AF2"/>
    <mergeCell ref="A3:N3"/>
    <mergeCell ref="A4:T4"/>
    <mergeCell ref="A24:D24"/>
    <mergeCell ref="A25:AF25"/>
  </mergeCells>
  <phoneticPr fontId="0" type="noConversion"/>
  <hyperlinks>
    <hyperlink ref="AD13" r:id="rId1" display="mailto:rozwoj@um.raciborz.pl"/>
    <hyperlink ref="AD12" r:id="rId2" display="mailto:mzd@mzd.czest.pl"/>
    <hyperlink ref="AD14" r:id="rId3"/>
    <hyperlink ref="AD18" r:id="rId4"/>
    <hyperlink ref="AD15" r:id="rId5" display="mailto:bozena.nowak@umtychy.pl"/>
    <hyperlink ref="AD8" r:id="rId6" display="mailto:fundusze@piekary.pl"/>
    <hyperlink ref="AD11" r:id="rId7" display="mailto:mzarzycka@um.jastrzebie.pl"/>
    <hyperlink ref="AD31" r:id="rId8" display="mailto:fundusze@um.tgory.pl"/>
    <hyperlink ref="AD22" r:id="rId9"/>
    <hyperlink ref="AD10" r:id="rId10"/>
    <hyperlink ref="AD16" r:id="rId11"/>
    <hyperlink ref="AD6" r:id="rId12" display="mailto:wim.przygot@um.sosnowiec.pl"/>
    <hyperlink ref="AD7" r:id="rId13" display="mailto:wim.przygot@um.sosnowiec.pl"/>
    <hyperlink ref="AD17" r:id="rId14"/>
    <hyperlink ref="AD9" r:id="rId15"/>
  </hyperlinks>
  <pageMargins left="0.78740157480314965" right="0.23622047244094491" top="0.74803149606299213" bottom="0.74803149606299213" header="0.31496062992125984" footer="0.31496062992125984"/>
  <pageSetup paperSize="9" scale="80" orientation="landscape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88"/>
  <sheetViews>
    <sheetView topLeftCell="B13" workbookViewId="0">
      <selection activeCell="B19" sqref="B19:AK19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34.125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7.2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ht="14.25" customHeight="1">
      <c r="B1" s="398" t="s">
        <v>546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</row>
    <row r="2" spans="1:39" ht="45" customHeight="1">
      <c r="B2" s="391" t="s">
        <v>1133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</row>
    <row r="3" spans="1:39" ht="127.5" customHeight="1">
      <c r="B3" s="392" t="s">
        <v>545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</row>
    <row r="4" spans="1:39" s="151" customFormat="1" ht="39" customHeight="1">
      <c r="B4" s="401" t="s">
        <v>1127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</row>
    <row r="5" spans="1:39" ht="42.75" customHeight="1">
      <c r="A5" s="217" t="s">
        <v>558</v>
      </c>
      <c r="B5" s="218" t="s">
        <v>491</v>
      </c>
      <c r="C5" s="218" t="s">
        <v>1116</v>
      </c>
      <c r="D5" s="218" t="s">
        <v>1118</v>
      </c>
      <c r="E5" s="218" t="s">
        <v>1117</v>
      </c>
      <c r="F5" s="218" t="s">
        <v>565</v>
      </c>
      <c r="G5" s="218" t="s">
        <v>566</v>
      </c>
      <c r="H5" s="218" t="s">
        <v>569</v>
      </c>
      <c r="I5" s="218" t="s">
        <v>1113</v>
      </c>
      <c r="J5" s="218" t="s">
        <v>1114</v>
      </c>
      <c r="K5" s="218" t="s">
        <v>1115</v>
      </c>
      <c r="L5" s="218" t="s">
        <v>570</v>
      </c>
      <c r="M5" s="218" t="s">
        <v>567</v>
      </c>
      <c r="N5" s="218" t="s">
        <v>1120</v>
      </c>
      <c r="O5" s="218" t="s">
        <v>1119</v>
      </c>
      <c r="P5" s="218" t="s">
        <v>1121</v>
      </c>
      <c r="Q5" s="218">
        <v>40</v>
      </c>
      <c r="R5" s="218" t="s">
        <v>568</v>
      </c>
      <c r="S5" s="218">
        <v>100</v>
      </c>
      <c r="T5" s="218"/>
      <c r="U5" s="218" t="s">
        <v>1122</v>
      </c>
      <c r="V5" s="218" t="s">
        <v>883</v>
      </c>
      <c r="W5" s="218" t="s">
        <v>884</v>
      </c>
      <c r="X5" s="218" t="s">
        <v>885</v>
      </c>
      <c r="Y5" s="218" t="s">
        <v>886</v>
      </c>
      <c r="Z5" s="218" t="s">
        <v>885</v>
      </c>
      <c r="AA5" s="218" t="s">
        <v>887</v>
      </c>
      <c r="AB5" s="218" t="s">
        <v>888</v>
      </c>
      <c r="AC5" s="218" t="s">
        <v>889</v>
      </c>
      <c r="AD5" s="218" t="s">
        <v>890</v>
      </c>
      <c r="AE5" s="218" t="s">
        <v>891</v>
      </c>
      <c r="AF5" s="218"/>
      <c r="AG5" s="218"/>
      <c r="AH5" s="218" t="s">
        <v>1122</v>
      </c>
      <c r="AI5" s="218" t="s">
        <v>1125</v>
      </c>
      <c r="AJ5" s="218"/>
      <c r="AK5" s="218" t="s">
        <v>1131</v>
      </c>
    </row>
    <row r="6" spans="1:39" ht="85.5">
      <c r="A6" s="148">
        <v>1</v>
      </c>
      <c r="B6" s="201">
        <v>1</v>
      </c>
      <c r="C6" s="243" t="s">
        <v>139</v>
      </c>
      <c r="D6" s="243" t="s">
        <v>140</v>
      </c>
      <c r="E6" s="243" t="s">
        <v>141</v>
      </c>
      <c r="F6" s="157">
        <v>38.6</v>
      </c>
      <c r="G6" s="157"/>
      <c r="H6" s="157"/>
      <c r="I6" s="157">
        <v>39.799999999999997</v>
      </c>
      <c r="J6" s="157"/>
      <c r="K6" s="157">
        <v>37.799999999999997</v>
      </c>
      <c r="L6" s="157"/>
      <c r="M6" s="157"/>
      <c r="N6" s="203">
        <v>6200000</v>
      </c>
      <c r="O6" s="220">
        <v>5270000</v>
      </c>
      <c r="P6" s="244">
        <f t="shared" ref="P6:P69" si="0">AVERAGE(F6:M6)</f>
        <v>38.733333333333334</v>
      </c>
      <c r="Q6" s="157"/>
      <c r="R6" s="245">
        <f t="shared" ref="R6:R17" si="1">PRODUCT(P6,$G$5)</f>
        <v>38.733333333333334</v>
      </c>
      <c r="S6" s="157"/>
      <c r="T6" s="157"/>
      <c r="U6" s="246" t="e">
        <f t="shared" ref="U6:U17" si="2">#N/A</f>
        <v>#N/A</v>
      </c>
      <c r="V6" s="157" t="s">
        <v>571</v>
      </c>
      <c r="W6" s="157" t="s">
        <v>840</v>
      </c>
      <c r="X6" s="157" t="s">
        <v>666</v>
      </c>
      <c r="Y6" s="157" t="s">
        <v>841</v>
      </c>
      <c r="Z6" s="157" t="s">
        <v>575</v>
      </c>
      <c r="AA6" s="157" t="s">
        <v>842</v>
      </c>
      <c r="AB6" s="157" t="s">
        <v>843</v>
      </c>
      <c r="AC6" s="157" t="s">
        <v>844</v>
      </c>
      <c r="AD6" s="157" t="s">
        <v>845</v>
      </c>
      <c r="AE6" s="157" t="s">
        <v>846</v>
      </c>
      <c r="AF6" s="247"/>
      <c r="AG6" s="247"/>
      <c r="AH6" s="248">
        <f t="shared" ref="AH6:AH17" si="3">R6/$Q$5</f>
        <v>0.96833333333333338</v>
      </c>
      <c r="AI6" s="249"/>
      <c r="AJ6" s="250" t="s">
        <v>1128</v>
      </c>
      <c r="AK6" s="203">
        <v>85</v>
      </c>
    </row>
    <row r="7" spans="1:39" ht="60">
      <c r="A7" s="148">
        <v>2</v>
      </c>
      <c r="B7" s="201">
        <v>2</v>
      </c>
      <c r="C7" s="243" t="s">
        <v>1163</v>
      </c>
      <c r="D7" s="243" t="s">
        <v>142</v>
      </c>
      <c r="E7" s="243" t="s">
        <v>143</v>
      </c>
      <c r="F7" s="158">
        <v>37</v>
      </c>
      <c r="G7" s="158">
        <v>37.6</v>
      </c>
      <c r="H7" s="158"/>
      <c r="I7" s="158"/>
      <c r="J7" s="158"/>
      <c r="K7" s="158">
        <v>38.6</v>
      </c>
      <c r="L7" s="158"/>
      <c r="M7" s="158"/>
      <c r="N7" s="203">
        <v>2947663.56</v>
      </c>
      <c r="O7" s="220">
        <v>1768598.13</v>
      </c>
      <c r="P7" s="251">
        <f t="shared" si="0"/>
        <v>37.733333333333327</v>
      </c>
      <c r="Q7" s="158"/>
      <c r="R7" s="252">
        <f t="shared" si="1"/>
        <v>37.733333333333327</v>
      </c>
      <c r="S7" s="158"/>
      <c r="T7" s="158"/>
      <c r="U7" s="251" t="e">
        <f t="shared" si="2"/>
        <v>#N/A</v>
      </c>
      <c r="V7" s="158" t="s">
        <v>571</v>
      </c>
      <c r="W7" s="158" t="s">
        <v>1075</v>
      </c>
      <c r="X7" s="158" t="s">
        <v>666</v>
      </c>
      <c r="Y7" s="158" t="s">
        <v>1076</v>
      </c>
      <c r="Z7" s="158" t="s">
        <v>1077</v>
      </c>
      <c r="AA7" s="158" t="s">
        <v>1078</v>
      </c>
      <c r="AB7" s="158" t="s">
        <v>1079</v>
      </c>
      <c r="AC7" s="158" t="s">
        <v>1080</v>
      </c>
      <c r="AD7" s="158" t="s">
        <v>1080</v>
      </c>
      <c r="AE7" s="158" t="s">
        <v>1081</v>
      </c>
      <c r="AF7" s="247"/>
      <c r="AG7" s="247"/>
      <c r="AH7" s="253">
        <f t="shared" si="3"/>
        <v>0.94333333333333313</v>
      </c>
      <c r="AI7" s="254">
        <f>O6+O7</f>
        <v>7038598.1299999999</v>
      </c>
      <c r="AJ7" s="255" t="s">
        <v>1129</v>
      </c>
      <c r="AK7" s="203">
        <v>60</v>
      </c>
    </row>
    <row r="8" spans="1:39" ht="90">
      <c r="A8" s="148">
        <v>3</v>
      </c>
      <c r="B8" s="201">
        <v>3</v>
      </c>
      <c r="C8" s="243" t="s">
        <v>1180</v>
      </c>
      <c r="D8" s="243" t="s">
        <v>144</v>
      </c>
      <c r="E8" s="243" t="s">
        <v>145</v>
      </c>
      <c r="F8" s="158">
        <v>37.6</v>
      </c>
      <c r="G8" s="158">
        <v>37.6</v>
      </c>
      <c r="H8" s="158"/>
      <c r="I8" s="158"/>
      <c r="J8" s="158"/>
      <c r="K8" s="158"/>
      <c r="L8" s="158"/>
      <c r="M8" s="158">
        <v>36.799999999999997</v>
      </c>
      <c r="N8" s="203">
        <v>699990</v>
      </c>
      <c r="O8" s="220">
        <v>594991.5</v>
      </c>
      <c r="P8" s="251">
        <f t="shared" si="0"/>
        <v>37.333333333333336</v>
      </c>
      <c r="Q8" s="158"/>
      <c r="R8" s="252">
        <f t="shared" si="1"/>
        <v>37.333333333333336</v>
      </c>
      <c r="S8" s="158"/>
      <c r="T8" s="158"/>
      <c r="U8" s="251" t="e">
        <f t="shared" si="2"/>
        <v>#N/A</v>
      </c>
      <c r="V8" s="158" t="s">
        <v>571</v>
      </c>
      <c r="W8" s="158" t="s">
        <v>741</v>
      </c>
      <c r="X8" s="158" t="s">
        <v>636</v>
      </c>
      <c r="Y8" s="158" t="s">
        <v>742</v>
      </c>
      <c r="Z8" s="158" t="s">
        <v>743</v>
      </c>
      <c r="AA8" s="158" t="s">
        <v>744</v>
      </c>
      <c r="AB8" s="158" t="s">
        <v>745</v>
      </c>
      <c r="AC8" s="158" t="s">
        <v>746</v>
      </c>
      <c r="AD8" s="158" t="s">
        <v>747</v>
      </c>
      <c r="AE8" s="158" t="s">
        <v>748</v>
      </c>
      <c r="AF8" s="247"/>
      <c r="AG8" s="247"/>
      <c r="AH8" s="253">
        <f t="shared" si="3"/>
        <v>0.93333333333333335</v>
      </c>
      <c r="AI8" s="254">
        <f t="shared" ref="AI8:AI71" si="4">AI7+O8</f>
        <v>7633589.6299999999</v>
      </c>
      <c r="AJ8" s="256"/>
      <c r="AK8" s="203">
        <v>85</v>
      </c>
    </row>
    <row r="9" spans="1:39" ht="45">
      <c r="A9" s="148">
        <v>4</v>
      </c>
      <c r="B9" s="201">
        <v>4</v>
      </c>
      <c r="C9" s="243" t="s">
        <v>1170</v>
      </c>
      <c r="D9" s="243" t="s">
        <v>146</v>
      </c>
      <c r="E9" s="243" t="s">
        <v>147</v>
      </c>
      <c r="F9" s="158">
        <v>39.200000000000003</v>
      </c>
      <c r="G9" s="158">
        <v>39.6</v>
      </c>
      <c r="H9" s="158"/>
      <c r="I9" s="158"/>
      <c r="J9" s="158"/>
      <c r="K9" s="158"/>
      <c r="L9" s="158"/>
      <c r="M9" s="158">
        <v>31.6</v>
      </c>
      <c r="N9" s="203">
        <v>3146804.1</v>
      </c>
      <c r="O9" s="220">
        <v>2674783.48</v>
      </c>
      <c r="P9" s="251">
        <f t="shared" si="0"/>
        <v>36.800000000000004</v>
      </c>
      <c r="Q9" s="158"/>
      <c r="R9" s="252">
        <f t="shared" si="1"/>
        <v>36.800000000000004</v>
      </c>
      <c r="S9" s="158"/>
      <c r="T9" s="158"/>
      <c r="U9" s="257" t="e">
        <f t="shared" si="2"/>
        <v>#N/A</v>
      </c>
      <c r="V9" s="158" t="s">
        <v>571</v>
      </c>
      <c r="W9" s="158" t="s">
        <v>595</v>
      </c>
      <c r="X9" s="158" t="s">
        <v>596</v>
      </c>
      <c r="Y9" s="158" t="s">
        <v>597</v>
      </c>
      <c r="Z9" s="158" t="s">
        <v>598</v>
      </c>
      <c r="AA9" s="158" t="s">
        <v>599</v>
      </c>
      <c r="AB9" s="158" t="s">
        <v>600</v>
      </c>
      <c r="AC9" s="158" t="s">
        <v>601</v>
      </c>
      <c r="AD9" s="158" t="s">
        <v>602</v>
      </c>
      <c r="AE9" s="158" t="s">
        <v>603</v>
      </c>
      <c r="AF9" s="247"/>
      <c r="AG9" s="247"/>
      <c r="AH9" s="253">
        <f t="shared" si="3"/>
        <v>0.92000000000000015</v>
      </c>
      <c r="AI9" s="254">
        <f t="shared" si="4"/>
        <v>10308373.109999999</v>
      </c>
      <c r="AJ9" s="256"/>
      <c r="AK9" s="203">
        <v>85</v>
      </c>
    </row>
    <row r="10" spans="1:39" ht="67.5" customHeight="1">
      <c r="A10" s="148">
        <v>5</v>
      </c>
      <c r="B10" s="201">
        <v>5</v>
      </c>
      <c r="C10" s="243" t="s">
        <v>148</v>
      </c>
      <c r="D10" s="243" t="s">
        <v>149</v>
      </c>
      <c r="E10" s="243" t="s">
        <v>150</v>
      </c>
      <c r="F10" s="158">
        <v>37.799999999999997</v>
      </c>
      <c r="G10" s="158">
        <v>38.799999999999997</v>
      </c>
      <c r="H10" s="158"/>
      <c r="I10" s="158"/>
      <c r="J10" s="158"/>
      <c r="K10" s="158"/>
      <c r="L10" s="158">
        <v>33.6</v>
      </c>
      <c r="M10" s="158"/>
      <c r="N10" s="203">
        <v>1774640.17</v>
      </c>
      <c r="O10" s="220">
        <v>1481550.14</v>
      </c>
      <c r="P10" s="251">
        <f t="shared" si="0"/>
        <v>36.733333333333327</v>
      </c>
      <c r="Q10" s="158"/>
      <c r="R10" s="252">
        <f t="shared" si="1"/>
        <v>36.733333333333327</v>
      </c>
      <c r="S10" s="158"/>
      <c r="T10" s="158"/>
      <c r="U10" s="257" t="e">
        <f t="shared" si="2"/>
        <v>#N/A</v>
      </c>
      <c r="V10" s="158" t="s">
        <v>571</v>
      </c>
      <c r="W10" s="158" t="s">
        <v>892</v>
      </c>
      <c r="X10" s="158" t="s">
        <v>573</v>
      </c>
      <c r="Y10" s="158" t="s">
        <v>893</v>
      </c>
      <c r="Z10" s="158" t="s">
        <v>894</v>
      </c>
      <c r="AA10" s="158" t="s">
        <v>895</v>
      </c>
      <c r="AB10" s="158" t="s">
        <v>896</v>
      </c>
      <c r="AC10" s="158" t="s">
        <v>897</v>
      </c>
      <c r="AD10" s="158" t="s">
        <v>898</v>
      </c>
      <c r="AE10" s="158" t="s">
        <v>899</v>
      </c>
      <c r="AF10" s="247"/>
      <c r="AG10" s="247"/>
      <c r="AH10" s="253">
        <f t="shared" si="3"/>
        <v>0.91833333333333322</v>
      </c>
      <c r="AI10" s="254">
        <f t="shared" si="4"/>
        <v>11789923.25</v>
      </c>
      <c r="AJ10" s="256"/>
      <c r="AK10" s="203">
        <v>85</v>
      </c>
    </row>
    <row r="11" spans="1:39" ht="66" customHeight="1">
      <c r="A11" s="148">
        <v>6</v>
      </c>
      <c r="B11" s="201">
        <v>6</v>
      </c>
      <c r="C11" s="243" t="s">
        <v>563</v>
      </c>
      <c r="D11" s="243" t="s">
        <v>151</v>
      </c>
      <c r="E11" s="243" t="s">
        <v>152</v>
      </c>
      <c r="F11" s="158">
        <v>36.200000000000003</v>
      </c>
      <c r="G11" s="158">
        <v>37</v>
      </c>
      <c r="H11" s="158"/>
      <c r="I11" s="158"/>
      <c r="J11" s="158"/>
      <c r="K11" s="158"/>
      <c r="L11" s="158"/>
      <c r="M11" s="158">
        <v>36.799999999999997</v>
      </c>
      <c r="N11" s="203">
        <v>3116815.33</v>
      </c>
      <c r="O11" s="220">
        <v>2649293.0299999998</v>
      </c>
      <c r="P11" s="251">
        <f t="shared" si="0"/>
        <v>36.666666666666664</v>
      </c>
      <c r="Q11" s="158"/>
      <c r="R11" s="252">
        <f t="shared" si="1"/>
        <v>36.666666666666664</v>
      </c>
      <c r="S11" s="158"/>
      <c r="T11" s="158"/>
      <c r="U11" s="257" t="e">
        <f t="shared" si="2"/>
        <v>#N/A</v>
      </c>
      <c r="V11" s="158" t="s">
        <v>571</v>
      </c>
      <c r="W11" s="158" t="s">
        <v>741</v>
      </c>
      <c r="X11" s="158" t="s">
        <v>636</v>
      </c>
      <c r="Y11" s="158" t="s">
        <v>742</v>
      </c>
      <c r="Z11" s="158" t="s">
        <v>743</v>
      </c>
      <c r="AA11" s="158" t="s">
        <v>744</v>
      </c>
      <c r="AB11" s="158" t="s">
        <v>745</v>
      </c>
      <c r="AC11" s="158" t="s">
        <v>746</v>
      </c>
      <c r="AD11" s="158" t="s">
        <v>747</v>
      </c>
      <c r="AE11" s="158" t="s">
        <v>748</v>
      </c>
      <c r="AF11" s="247"/>
      <c r="AG11" s="247"/>
      <c r="AH11" s="253">
        <f t="shared" si="3"/>
        <v>0.91666666666666663</v>
      </c>
      <c r="AI11" s="254">
        <f t="shared" si="4"/>
        <v>14439216.279999999</v>
      </c>
      <c r="AJ11" s="256"/>
      <c r="AK11" s="203">
        <v>85</v>
      </c>
    </row>
    <row r="12" spans="1:39" ht="75">
      <c r="A12" s="148">
        <v>7</v>
      </c>
      <c r="B12" s="204">
        <v>7</v>
      </c>
      <c r="C12" s="258" t="s">
        <v>153</v>
      </c>
      <c r="D12" s="258" t="s">
        <v>154</v>
      </c>
      <c r="E12" s="258" t="s">
        <v>155</v>
      </c>
      <c r="F12" s="159">
        <v>36.6</v>
      </c>
      <c r="G12" s="159">
        <v>38.200000000000003</v>
      </c>
      <c r="H12" s="159"/>
      <c r="I12" s="159">
        <v>34.6</v>
      </c>
      <c r="J12" s="159"/>
      <c r="K12" s="159"/>
      <c r="L12" s="159"/>
      <c r="M12" s="159"/>
      <c r="N12" s="206">
        <v>7159920.0099999998</v>
      </c>
      <c r="O12" s="222">
        <v>6085932</v>
      </c>
      <c r="P12" s="259">
        <f t="shared" si="0"/>
        <v>36.466666666666669</v>
      </c>
      <c r="Q12" s="159"/>
      <c r="R12" s="260">
        <f t="shared" si="1"/>
        <v>36.466666666666669</v>
      </c>
      <c r="S12" s="159"/>
      <c r="T12" s="159"/>
      <c r="U12" s="261" t="e">
        <f t="shared" si="2"/>
        <v>#N/A</v>
      </c>
      <c r="V12" s="159" t="s">
        <v>571</v>
      </c>
      <c r="W12" s="159" t="s">
        <v>1009</v>
      </c>
      <c r="X12" s="159" t="s">
        <v>573</v>
      </c>
      <c r="Y12" s="159" t="s">
        <v>1010</v>
      </c>
      <c r="Z12" s="159" t="s">
        <v>1011</v>
      </c>
      <c r="AA12" s="159" t="s">
        <v>1012</v>
      </c>
      <c r="AB12" s="159" t="s">
        <v>1013</v>
      </c>
      <c r="AC12" s="159" t="s">
        <v>1014</v>
      </c>
      <c r="AD12" s="159" t="s">
        <v>1015</v>
      </c>
      <c r="AE12" s="159" t="s">
        <v>1016</v>
      </c>
      <c r="AF12" s="247"/>
      <c r="AG12" s="247"/>
      <c r="AH12" s="262">
        <f t="shared" si="3"/>
        <v>0.91166666666666674</v>
      </c>
      <c r="AI12" s="263">
        <f t="shared" si="4"/>
        <v>20525148.280000001</v>
      </c>
      <c r="AJ12" s="256"/>
      <c r="AK12" s="206">
        <v>85</v>
      </c>
    </row>
    <row r="13" spans="1:39" ht="60">
      <c r="A13" s="148">
        <v>8</v>
      </c>
      <c r="B13" s="201">
        <v>8</v>
      </c>
      <c r="C13" s="243" t="s">
        <v>1147</v>
      </c>
      <c r="D13" s="243" t="s">
        <v>156</v>
      </c>
      <c r="E13" s="243" t="s">
        <v>157</v>
      </c>
      <c r="F13" s="158">
        <v>35.6</v>
      </c>
      <c r="G13" s="158"/>
      <c r="H13" s="158"/>
      <c r="I13" s="158">
        <v>36.4</v>
      </c>
      <c r="J13" s="158"/>
      <c r="K13" s="158"/>
      <c r="L13" s="158">
        <v>37</v>
      </c>
      <c r="M13" s="158"/>
      <c r="N13" s="203">
        <v>6942230.2599999998</v>
      </c>
      <c r="O13" s="203">
        <v>3239061.5</v>
      </c>
      <c r="P13" s="251">
        <f t="shared" si="0"/>
        <v>36.333333333333336</v>
      </c>
      <c r="Q13" s="158"/>
      <c r="R13" s="252">
        <f t="shared" si="1"/>
        <v>36.333333333333336</v>
      </c>
      <c r="S13" s="158"/>
      <c r="T13" s="158"/>
      <c r="U13" s="257" t="e">
        <f t="shared" si="2"/>
        <v>#N/A</v>
      </c>
      <c r="V13" s="158" t="s">
        <v>658</v>
      </c>
      <c r="W13" s="158" t="s">
        <v>1091</v>
      </c>
      <c r="X13" s="158" t="s">
        <v>596</v>
      </c>
      <c r="Y13" s="158" t="s">
        <v>1092</v>
      </c>
      <c r="Z13" s="158" t="s">
        <v>1093</v>
      </c>
      <c r="AA13" s="158" t="s">
        <v>1094</v>
      </c>
      <c r="AB13" s="158" t="s">
        <v>1095</v>
      </c>
      <c r="AC13" s="158" t="s">
        <v>1096</v>
      </c>
      <c r="AD13" s="158" t="s">
        <v>1097</v>
      </c>
      <c r="AE13" s="158" t="s">
        <v>1098</v>
      </c>
      <c r="AF13" s="264"/>
      <c r="AG13" s="264"/>
      <c r="AH13" s="253">
        <f t="shared" si="3"/>
        <v>0.90833333333333344</v>
      </c>
      <c r="AI13" s="254">
        <f t="shared" si="4"/>
        <v>23764209.780000001</v>
      </c>
      <c r="AJ13" s="265"/>
      <c r="AK13" s="203">
        <v>50</v>
      </c>
    </row>
    <row r="14" spans="1:39" ht="58.5" customHeight="1">
      <c r="A14" s="148">
        <v>9</v>
      </c>
      <c r="B14" s="201">
        <v>9</v>
      </c>
      <c r="C14" s="243" t="s">
        <v>1178</v>
      </c>
      <c r="D14" s="243" t="s">
        <v>158</v>
      </c>
      <c r="E14" s="243" t="s">
        <v>159</v>
      </c>
      <c r="F14" s="158">
        <v>35.4</v>
      </c>
      <c r="G14" s="158">
        <v>36.4</v>
      </c>
      <c r="H14" s="158"/>
      <c r="I14" s="158"/>
      <c r="J14" s="158"/>
      <c r="K14" s="158"/>
      <c r="L14" s="158">
        <v>37</v>
      </c>
      <c r="M14" s="158"/>
      <c r="N14" s="203">
        <v>4367545</v>
      </c>
      <c r="O14" s="203">
        <v>3712413.25</v>
      </c>
      <c r="P14" s="251">
        <f t="shared" si="0"/>
        <v>36.266666666666666</v>
      </c>
      <c r="Q14" s="158"/>
      <c r="R14" s="252">
        <f t="shared" si="1"/>
        <v>36.266666666666666</v>
      </c>
      <c r="S14" s="158"/>
      <c r="T14" s="158"/>
      <c r="U14" s="257" t="e">
        <f t="shared" si="2"/>
        <v>#N/A</v>
      </c>
      <c r="V14" s="158" t="s">
        <v>571</v>
      </c>
      <c r="W14" s="158" t="s">
        <v>962</v>
      </c>
      <c r="X14" s="158" t="s">
        <v>573</v>
      </c>
      <c r="Y14" s="158" t="s">
        <v>963</v>
      </c>
      <c r="Z14" s="158" t="s">
        <v>575</v>
      </c>
      <c r="AA14" s="158" t="s">
        <v>964</v>
      </c>
      <c r="AB14" s="158" t="s">
        <v>965</v>
      </c>
      <c r="AC14" s="158" t="s">
        <v>966</v>
      </c>
      <c r="AD14" s="158" t="s">
        <v>967</v>
      </c>
      <c r="AE14" s="158" t="s">
        <v>968</v>
      </c>
      <c r="AF14" s="264"/>
      <c r="AG14" s="264"/>
      <c r="AH14" s="253">
        <f t="shared" si="3"/>
        <v>0.90666666666666662</v>
      </c>
      <c r="AI14" s="254">
        <f t="shared" si="4"/>
        <v>27476623.030000001</v>
      </c>
      <c r="AJ14" s="265"/>
      <c r="AK14" s="203">
        <v>85</v>
      </c>
      <c r="AM14" s="223"/>
    </row>
    <row r="15" spans="1:39" s="221" customFormat="1" ht="45">
      <c r="A15" s="148">
        <v>10</v>
      </c>
      <c r="B15" s="201">
        <v>10</v>
      </c>
      <c r="C15" s="243" t="s">
        <v>1151</v>
      </c>
      <c r="D15" s="243" t="s">
        <v>160</v>
      </c>
      <c r="E15" s="243" t="s">
        <v>161</v>
      </c>
      <c r="F15" s="158">
        <v>35.200000000000003</v>
      </c>
      <c r="G15" s="158">
        <v>37.6</v>
      </c>
      <c r="H15" s="158"/>
      <c r="I15" s="158"/>
      <c r="J15" s="158"/>
      <c r="K15" s="158"/>
      <c r="L15" s="158"/>
      <c r="M15" s="158">
        <v>34.6</v>
      </c>
      <c r="N15" s="203">
        <v>6187181.4199999999</v>
      </c>
      <c r="O15" s="203">
        <f>N15*AK15%</f>
        <v>5259104.2069999995</v>
      </c>
      <c r="P15" s="251">
        <f t="shared" si="0"/>
        <v>35.800000000000004</v>
      </c>
      <c r="Q15" s="158"/>
      <c r="R15" s="252">
        <f t="shared" si="1"/>
        <v>35.800000000000004</v>
      </c>
      <c r="S15" s="158"/>
      <c r="T15" s="158"/>
      <c r="U15" s="257" t="e">
        <f t="shared" si="2"/>
        <v>#N/A</v>
      </c>
      <c r="V15" s="158" t="s">
        <v>571</v>
      </c>
      <c r="W15" s="158" t="s">
        <v>635</v>
      </c>
      <c r="X15" s="158" t="s">
        <v>636</v>
      </c>
      <c r="Y15" s="158" t="s">
        <v>637</v>
      </c>
      <c r="Z15" s="158" t="s">
        <v>638</v>
      </c>
      <c r="AA15" s="158" t="s">
        <v>639</v>
      </c>
      <c r="AB15" s="158" t="s">
        <v>640</v>
      </c>
      <c r="AC15" s="158" t="s">
        <v>641</v>
      </c>
      <c r="AD15" s="158" t="s">
        <v>642</v>
      </c>
      <c r="AE15" s="158" t="s">
        <v>643</v>
      </c>
      <c r="AF15" s="264"/>
      <c r="AG15" s="264"/>
      <c r="AH15" s="253">
        <f t="shared" si="3"/>
        <v>0.89500000000000013</v>
      </c>
      <c r="AI15" s="254">
        <f t="shared" si="4"/>
        <v>32735727.237</v>
      </c>
      <c r="AJ15" s="265"/>
      <c r="AK15" s="203">
        <v>85</v>
      </c>
      <c r="AM15" s="242"/>
    </row>
    <row r="16" spans="1:39" s="221" customFormat="1" ht="45">
      <c r="A16" s="148">
        <v>11</v>
      </c>
      <c r="B16" s="201">
        <v>11</v>
      </c>
      <c r="C16" s="243" t="s">
        <v>1159</v>
      </c>
      <c r="D16" s="243" t="s">
        <v>162</v>
      </c>
      <c r="E16" s="243" t="s">
        <v>163</v>
      </c>
      <c r="F16" s="158">
        <v>37</v>
      </c>
      <c r="G16" s="158">
        <v>37.200000000000003</v>
      </c>
      <c r="H16" s="158">
        <v>32.799999999999997</v>
      </c>
      <c r="I16" s="158"/>
      <c r="J16" s="158"/>
      <c r="K16" s="158"/>
      <c r="L16" s="158"/>
      <c r="M16" s="158"/>
      <c r="N16" s="203">
        <v>8387821.4400000004</v>
      </c>
      <c r="O16" s="203">
        <f>N16*AK16%</f>
        <v>7129648.2240000004</v>
      </c>
      <c r="P16" s="251">
        <f t="shared" si="0"/>
        <v>35.666666666666664</v>
      </c>
      <c r="Q16" s="158"/>
      <c r="R16" s="252">
        <f t="shared" si="1"/>
        <v>35.666666666666664</v>
      </c>
      <c r="S16" s="158"/>
      <c r="T16" s="158"/>
      <c r="U16" s="257" t="e">
        <f t="shared" si="2"/>
        <v>#N/A</v>
      </c>
      <c r="V16" s="158" t="s">
        <v>571</v>
      </c>
      <c r="W16" s="158" t="s">
        <v>665</v>
      </c>
      <c r="X16" s="158" t="s">
        <v>666</v>
      </c>
      <c r="Y16" s="158" t="s">
        <v>667</v>
      </c>
      <c r="Z16" s="158" t="s">
        <v>575</v>
      </c>
      <c r="AA16" s="158" t="s">
        <v>668</v>
      </c>
      <c r="AB16" s="158" t="s">
        <v>669</v>
      </c>
      <c r="AC16" s="158">
        <v>48326735104</v>
      </c>
      <c r="AD16" s="158">
        <v>48326736081</v>
      </c>
      <c r="AE16" s="158" t="s">
        <v>670</v>
      </c>
      <c r="AF16" s="264"/>
      <c r="AG16" s="264"/>
      <c r="AH16" s="253">
        <f t="shared" si="3"/>
        <v>0.89166666666666661</v>
      </c>
      <c r="AI16" s="254">
        <f t="shared" si="4"/>
        <v>39865375.461000003</v>
      </c>
      <c r="AJ16" s="265"/>
      <c r="AK16" s="203">
        <v>85</v>
      </c>
    </row>
    <row r="17" spans="1:37" ht="66.75" customHeight="1">
      <c r="A17" s="224">
        <v>3</v>
      </c>
      <c r="B17" s="207">
        <v>12</v>
      </c>
      <c r="C17" s="266" t="s">
        <v>1161</v>
      </c>
      <c r="D17" s="266" t="s">
        <v>170</v>
      </c>
      <c r="E17" s="266" t="s">
        <v>171</v>
      </c>
      <c r="F17" s="267">
        <v>27.4</v>
      </c>
      <c r="G17" s="267">
        <v>34.6</v>
      </c>
      <c r="H17" s="267"/>
      <c r="I17" s="267"/>
      <c r="J17" s="267"/>
      <c r="K17" s="267"/>
      <c r="L17" s="267"/>
      <c r="M17" s="267">
        <v>39.4</v>
      </c>
      <c r="N17" s="209">
        <v>3778857.28</v>
      </c>
      <c r="O17" s="209">
        <v>3212028.68</v>
      </c>
      <c r="P17" s="268">
        <f>AVERAGE(F17:M17)</f>
        <v>33.800000000000004</v>
      </c>
      <c r="Q17" s="269"/>
      <c r="R17" s="270">
        <f t="shared" si="1"/>
        <v>33.800000000000004</v>
      </c>
      <c r="S17" s="269"/>
      <c r="T17" s="269"/>
      <c r="U17" s="160" t="e">
        <f t="shared" si="2"/>
        <v>#N/A</v>
      </c>
      <c r="V17" s="269" t="s">
        <v>571</v>
      </c>
      <c r="W17" s="269" t="s">
        <v>869</v>
      </c>
      <c r="X17" s="269" t="s">
        <v>666</v>
      </c>
      <c r="Y17" s="269" t="s">
        <v>870</v>
      </c>
      <c r="Z17" s="269" t="s">
        <v>871</v>
      </c>
      <c r="AA17" s="269" t="s">
        <v>872</v>
      </c>
      <c r="AB17" s="269" t="s">
        <v>873</v>
      </c>
      <c r="AC17" s="269" t="s">
        <v>874</v>
      </c>
      <c r="AD17" s="269" t="s">
        <v>875</v>
      </c>
      <c r="AE17" s="269" t="s">
        <v>876</v>
      </c>
      <c r="AF17" s="271"/>
      <c r="AG17" s="271"/>
      <c r="AH17" s="272">
        <f t="shared" si="3"/>
        <v>0.84500000000000008</v>
      </c>
      <c r="AI17" s="273">
        <f>AI16+O17</f>
        <v>43077404.141000003</v>
      </c>
      <c r="AJ17" s="274"/>
      <c r="AK17" s="211" t="s">
        <v>536</v>
      </c>
    </row>
    <row r="18" spans="1:37" ht="14.25" customHeight="1">
      <c r="A18" s="419" t="s">
        <v>1123</v>
      </c>
      <c r="B18" s="420"/>
      <c r="C18" s="420"/>
      <c r="D18" s="420"/>
      <c r="E18" s="421"/>
      <c r="F18" s="225"/>
      <c r="G18" s="225"/>
      <c r="H18" s="225"/>
      <c r="I18" s="225"/>
      <c r="J18" s="225"/>
      <c r="K18" s="225"/>
      <c r="L18" s="225"/>
      <c r="M18" s="225"/>
      <c r="N18" s="226">
        <f>SUM(N6:N17)</f>
        <v>54709468.57</v>
      </c>
      <c r="O18" s="226">
        <f>SUM(O6:O17)</f>
        <v>43077404.141000003</v>
      </c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227"/>
      <c r="AK18" s="228"/>
    </row>
    <row r="19" spans="1:37" ht="59.25" customHeight="1">
      <c r="A19" s="229"/>
      <c r="B19" s="418" t="s">
        <v>549</v>
      </c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</row>
    <row r="20" spans="1:37" ht="14.25" customHeight="1">
      <c r="A20" s="229"/>
      <c r="B20" s="230"/>
      <c r="C20" s="230"/>
      <c r="D20" s="230"/>
      <c r="E20" s="230"/>
      <c r="F20" s="231"/>
      <c r="G20" s="231"/>
      <c r="H20" s="231"/>
      <c r="I20" s="231"/>
      <c r="J20" s="231"/>
      <c r="K20" s="231"/>
      <c r="L20" s="231"/>
      <c r="M20" s="231"/>
      <c r="N20" s="232"/>
      <c r="O20" s="232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3"/>
      <c r="AK20" s="234"/>
    </row>
    <row r="21" spans="1:37" s="221" customFormat="1" ht="14.25" customHeight="1">
      <c r="A21" s="235"/>
      <c r="B21" s="236"/>
      <c r="C21" s="236"/>
      <c r="D21" s="236"/>
      <c r="E21" s="236"/>
      <c r="F21" s="231"/>
      <c r="G21" s="231"/>
      <c r="H21" s="231"/>
      <c r="I21" s="231"/>
      <c r="J21" s="231"/>
      <c r="K21" s="231"/>
      <c r="L21" s="231"/>
      <c r="M21" s="231"/>
      <c r="N21" s="232"/>
      <c r="O21" s="232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3"/>
      <c r="AK21" s="234"/>
    </row>
    <row r="22" spans="1:37" s="221" customFormat="1" ht="14.25" customHeight="1">
      <c r="A22" s="235"/>
      <c r="B22" s="241" t="s">
        <v>529</v>
      </c>
      <c r="C22" s="237"/>
      <c r="D22" s="237"/>
      <c r="E22" s="237"/>
      <c r="F22" s="231"/>
      <c r="G22" s="231"/>
      <c r="H22" s="231"/>
      <c r="I22" s="231"/>
      <c r="J22" s="231"/>
      <c r="K22" s="231"/>
      <c r="L22" s="231"/>
      <c r="M22" s="231"/>
      <c r="N22" s="232"/>
      <c r="O22" s="232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3"/>
      <c r="AK22" s="234"/>
    </row>
    <row r="23" spans="1:37" ht="53.25" customHeight="1">
      <c r="A23" s="238" t="s">
        <v>558</v>
      </c>
      <c r="B23" s="200" t="s">
        <v>491</v>
      </c>
      <c r="C23" s="200" t="s">
        <v>1116</v>
      </c>
      <c r="D23" s="200" t="s">
        <v>1118</v>
      </c>
      <c r="E23" s="200" t="s">
        <v>1117</v>
      </c>
      <c r="F23" s="200" t="s">
        <v>565</v>
      </c>
      <c r="G23" s="200" t="s">
        <v>566</v>
      </c>
      <c r="H23" s="200" t="s">
        <v>569</v>
      </c>
      <c r="I23" s="200" t="s">
        <v>1113</v>
      </c>
      <c r="J23" s="200" t="s">
        <v>1114</v>
      </c>
      <c r="K23" s="200" t="s">
        <v>1115</v>
      </c>
      <c r="L23" s="200" t="s">
        <v>570</v>
      </c>
      <c r="M23" s="200" t="s">
        <v>567</v>
      </c>
      <c r="N23" s="200" t="s">
        <v>1120</v>
      </c>
      <c r="O23" s="200" t="s">
        <v>1119</v>
      </c>
      <c r="P23" s="200" t="s">
        <v>1121</v>
      </c>
      <c r="Q23" s="200">
        <v>40</v>
      </c>
      <c r="R23" s="200" t="s">
        <v>568</v>
      </c>
      <c r="S23" s="200">
        <v>100</v>
      </c>
      <c r="T23" s="200"/>
      <c r="U23" s="200" t="s">
        <v>1122</v>
      </c>
      <c r="V23" s="200" t="s">
        <v>883</v>
      </c>
      <c r="W23" s="200" t="s">
        <v>884</v>
      </c>
      <c r="X23" s="200" t="s">
        <v>885</v>
      </c>
      <c r="Y23" s="200" t="s">
        <v>886</v>
      </c>
      <c r="Z23" s="200" t="s">
        <v>885</v>
      </c>
      <c r="AA23" s="200" t="s">
        <v>887</v>
      </c>
      <c r="AB23" s="200" t="s">
        <v>888</v>
      </c>
      <c r="AC23" s="200" t="s">
        <v>889</v>
      </c>
      <c r="AD23" s="200" t="s">
        <v>890</v>
      </c>
      <c r="AE23" s="200" t="s">
        <v>891</v>
      </c>
      <c r="AF23" s="200"/>
      <c r="AG23" s="200"/>
      <c r="AH23" s="200" t="s">
        <v>1122</v>
      </c>
      <c r="AI23" s="200" t="s">
        <v>1125</v>
      </c>
      <c r="AJ23" s="200"/>
      <c r="AK23" s="200" t="s">
        <v>1131</v>
      </c>
    </row>
    <row r="24" spans="1:37" ht="94.5" customHeight="1">
      <c r="A24" s="239">
        <v>1</v>
      </c>
      <c r="B24" s="219">
        <v>1</v>
      </c>
      <c r="C24" s="243" t="s">
        <v>164</v>
      </c>
      <c r="D24" s="243" t="s">
        <v>165</v>
      </c>
      <c r="E24" s="243" t="s">
        <v>166</v>
      </c>
      <c r="F24" s="275">
        <v>29.6</v>
      </c>
      <c r="G24" s="275"/>
      <c r="H24" s="275"/>
      <c r="I24" s="275">
        <v>34</v>
      </c>
      <c r="J24" s="275"/>
      <c r="K24" s="275"/>
      <c r="L24" s="275"/>
      <c r="M24" s="275">
        <v>38.200000000000003</v>
      </c>
      <c r="N24" s="203">
        <v>8326108.04</v>
      </c>
      <c r="O24" s="203">
        <v>7077191.8300000001</v>
      </c>
      <c r="P24" s="276">
        <f t="shared" si="0"/>
        <v>33.933333333333337</v>
      </c>
      <c r="Q24" s="162"/>
      <c r="R24" s="277">
        <f t="shared" ref="R24:R87" si="5">PRODUCT(P24,$G$5)</f>
        <v>33.933333333333337</v>
      </c>
      <c r="S24" s="162"/>
      <c r="T24" s="162"/>
      <c r="U24" s="161" t="e">
        <f>#N/A</f>
        <v>#N/A</v>
      </c>
      <c r="V24" s="162" t="s">
        <v>571</v>
      </c>
      <c r="W24" s="162" t="s">
        <v>927</v>
      </c>
      <c r="X24" s="162" t="s">
        <v>636</v>
      </c>
      <c r="Y24" s="162" t="s">
        <v>928</v>
      </c>
      <c r="Z24" s="162" t="s">
        <v>929</v>
      </c>
      <c r="AA24" s="162" t="s">
        <v>930</v>
      </c>
      <c r="AB24" s="162" t="s">
        <v>931</v>
      </c>
      <c r="AC24" s="162">
        <v>323248107</v>
      </c>
      <c r="AD24" s="162">
        <v>323248189</v>
      </c>
      <c r="AE24" s="162" t="s">
        <v>932</v>
      </c>
      <c r="AF24" s="278"/>
      <c r="AG24" s="278"/>
      <c r="AH24" s="279">
        <f t="shared" ref="AH24:AH87" si="6">R24/$Q$5</f>
        <v>0.84833333333333338</v>
      </c>
      <c r="AI24" s="280" t="e">
        <f>#REF!+O24</f>
        <v>#REF!</v>
      </c>
      <c r="AJ24" s="265"/>
      <c r="AK24" s="203">
        <v>85</v>
      </c>
    </row>
    <row r="25" spans="1:37" ht="90">
      <c r="A25" s="189">
        <v>2</v>
      </c>
      <c r="B25" s="219">
        <v>2</v>
      </c>
      <c r="C25" s="243" t="s">
        <v>167</v>
      </c>
      <c r="D25" s="243" t="s">
        <v>168</v>
      </c>
      <c r="E25" s="243" t="s">
        <v>169</v>
      </c>
      <c r="F25" s="275">
        <v>34.4</v>
      </c>
      <c r="G25" s="275">
        <v>34.200000000000003</v>
      </c>
      <c r="H25" s="275"/>
      <c r="I25" s="275"/>
      <c r="J25" s="275"/>
      <c r="K25" s="275"/>
      <c r="L25" s="275"/>
      <c r="M25" s="275">
        <v>33.200000000000003</v>
      </c>
      <c r="N25" s="203">
        <v>13654702.6</v>
      </c>
      <c r="O25" s="203">
        <v>6991207.7300000004</v>
      </c>
      <c r="P25" s="276">
        <f t="shared" si="0"/>
        <v>33.93333333333333</v>
      </c>
      <c r="Q25" s="162"/>
      <c r="R25" s="277">
        <f t="shared" si="5"/>
        <v>33.93333333333333</v>
      </c>
      <c r="S25" s="162"/>
      <c r="T25" s="162"/>
      <c r="U25" s="161" t="e">
        <f>#N/A</f>
        <v>#N/A</v>
      </c>
      <c r="V25" s="162" t="s">
        <v>571</v>
      </c>
      <c r="W25" s="162" t="s">
        <v>1040</v>
      </c>
      <c r="X25" s="162" t="s">
        <v>848</v>
      </c>
      <c r="Y25" s="162" t="s">
        <v>1041</v>
      </c>
      <c r="Z25" s="162" t="s">
        <v>1042</v>
      </c>
      <c r="AA25" s="162" t="s">
        <v>1043</v>
      </c>
      <c r="AB25" s="162" t="s">
        <v>1044</v>
      </c>
      <c r="AC25" s="162" t="s">
        <v>1045</v>
      </c>
      <c r="AD25" s="162" t="s">
        <v>1045</v>
      </c>
      <c r="AE25" s="162" t="s">
        <v>1046</v>
      </c>
      <c r="AF25" s="278"/>
      <c r="AG25" s="278"/>
      <c r="AH25" s="279">
        <f t="shared" si="6"/>
        <v>0.84833333333333327</v>
      </c>
      <c r="AI25" s="280" t="e">
        <f t="shared" si="4"/>
        <v>#REF!</v>
      </c>
      <c r="AJ25" s="265"/>
      <c r="AK25" s="203">
        <v>51.2</v>
      </c>
    </row>
    <row r="26" spans="1:37" ht="75">
      <c r="A26" s="189">
        <v>4</v>
      </c>
      <c r="B26" s="219">
        <v>3</v>
      </c>
      <c r="C26" s="243" t="s">
        <v>1154</v>
      </c>
      <c r="D26" s="243" t="s">
        <v>172</v>
      </c>
      <c r="E26" s="243" t="s">
        <v>173</v>
      </c>
      <c r="F26" s="275">
        <v>31.2</v>
      </c>
      <c r="G26" s="275">
        <v>38.200000000000003</v>
      </c>
      <c r="H26" s="275"/>
      <c r="I26" s="275">
        <v>31.2</v>
      </c>
      <c r="J26" s="275"/>
      <c r="K26" s="275"/>
      <c r="L26" s="275"/>
      <c r="M26" s="275"/>
      <c r="N26" s="203">
        <v>9930342.3900000006</v>
      </c>
      <c r="O26" s="203">
        <v>5958205.4299999997</v>
      </c>
      <c r="P26" s="276">
        <f t="shared" si="0"/>
        <v>33.533333333333339</v>
      </c>
      <c r="Q26" s="162"/>
      <c r="R26" s="277">
        <f t="shared" si="5"/>
        <v>33.533333333333339</v>
      </c>
      <c r="S26" s="162"/>
      <c r="T26" s="162"/>
      <c r="U26" s="161" t="e">
        <f>#N/A</f>
        <v>#N/A</v>
      </c>
      <c r="V26" s="162" t="s">
        <v>571</v>
      </c>
      <c r="W26" s="162" t="s">
        <v>913</v>
      </c>
      <c r="X26" s="162" t="s">
        <v>636</v>
      </c>
      <c r="Y26" s="162" t="s">
        <v>914</v>
      </c>
      <c r="Z26" s="162" t="s">
        <v>915</v>
      </c>
      <c r="AA26" s="162" t="s">
        <v>916</v>
      </c>
      <c r="AB26" s="162" t="s">
        <v>917</v>
      </c>
      <c r="AC26" s="162" t="s">
        <v>918</v>
      </c>
      <c r="AD26" s="162" t="s">
        <v>919</v>
      </c>
      <c r="AE26" s="162" t="s">
        <v>920</v>
      </c>
      <c r="AF26" s="278"/>
      <c r="AG26" s="278"/>
      <c r="AH26" s="279">
        <f t="shared" si="6"/>
        <v>0.83833333333333349</v>
      </c>
      <c r="AI26" s="280" t="e">
        <f>#REF!+O26</f>
        <v>#REF!</v>
      </c>
      <c r="AJ26" s="265"/>
      <c r="AK26" s="203">
        <v>60</v>
      </c>
    </row>
    <row r="27" spans="1:37" ht="90">
      <c r="A27" s="189">
        <v>5</v>
      </c>
      <c r="B27" s="219">
        <v>4</v>
      </c>
      <c r="C27" s="243" t="s">
        <v>174</v>
      </c>
      <c r="D27" s="243" t="s">
        <v>175</v>
      </c>
      <c r="E27" s="243" t="s">
        <v>176</v>
      </c>
      <c r="F27" s="275">
        <v>33</v>
      </c>
      <c r="G27" s="275">
        <v>32.6</v>
      </c>
      <c r="H27" s="275"/>
      <c r="I27" s="275"/>
      <c r="J27" s="275"/>
      <c r="K27" s="275"/>
      <c r="L27" s="275"/>
      <c r="M27" s="275">
        <v>35</v>
      </c>
      <c r="N27" s="203">
        <v>5728478.5199999996</v>
      </c>
      <c r="O27" s="203">
        <v>3494944.74</v>
      </c>
      <c r="P27" s="276">
        <f t="shared" si="0"/>
        <v>33.533333333333331</v>
      </c>
      <c r="Q27" s="162"/>
      <c r="R27" s="277">
        <f t="shared" si="5"/>
        <v>33.533333333333331</v>
      </c>
      <c r="S27" s="162"/>
      <c r="T27" s="162"/>
      <c r="U27" s="161" t="e">
        <f>#N/A</f>
        <v>#N/A</v>
      </c>
      <c r="V27" s="162" t="s">
        <v>571</v>
      </c>
      <c r="W27" s="162" t="s">
        <v>679</v>
      </c>
      <c r="X27" s="162" t="s">
        <v>636</v>
      </c>
      <c r="Y27" s="162" t="s">
        <v>680</v>
      </c>
      <c r="Z27" s="162" t="s">
        <v>681</v>
      </c>
      <c r="AA27" s="162" t="s">
        <v>682</v>
      </c>
      <c r="AB27" s="162" t="s">
        <v>683</v>
      </c>
      <c r="AC27" s="162" t="s">
        <v>684</v>
      </c>
      <c r="AD27" s="162" t="s">
        <v>685</v>
      </c>
      <c r="AE27" s="162" t="s">
        <v>686</v>
      </c>
      <c r="AF27" s="278"/>
      <c r="AG27" s="278"/>
      <c r="AH27" s="279">
        <f t="shared" si="6"/>
        <v>0.83833333333333326</v>
      </c>
      <c r="AI27" s="280" t="e">
        <f t="shared" si="4"/>
        <v>#REF!</v>
      </c>
      <c r="AJ27" s="265"/>
      <c r="AK27" s="203">
        <v>61.01</v>
      </c>
    </row>
    <row r="28" spans="1:37" ht="60">
      <c r="A28" s="189">
        <v>6</v>
      </c>
      <c r="B28" s="219">
        <v>5</v>
      </c>
      <c r="C28" s="243" t="s">
        <v>177</v>
      </c>
      <c r="D28" s="243" t="s">
        <v>178</v>
      </c>
      <c r="E28" s="243" t="s">
        <v>179</v>
      </c>
      <c r="F28" s="275">
        <v>34.799999999999997</v>
      </c>
      <c r="G28" s="275">
        <v>32.6</v>
      </c>
      <c r="H28" s="275"/>
      <c r="I28" s="275"/>
      <c r="J28" s="275"/>
      <c r="K28" s="275">
        <v>32.4</v>
      </c>
      <c r="L28" s="275"/>
      <c r="M28" s="275"/>
      <c r="N28" s="203">
        <v>1935551.64</v>
      </c>
      <c r="O28" s="203">
        <v>1451663.73</v>
      </c>
      <c r="P28" s="276">
        <f t="shared" si="0"/>
        <v>33.266666666666673</v>
      </c>
      <c r="Q28" s="162"/>
      <c r="R28" s="277">
        <f t="shared" si="5"/>
        <v>33.266666666666673</v>
      </c>
      <c r="S28" s="162"/>
      <c r="T28" s="162"/>
      <c r="U28" s="161" t="e">
        <f>#N/A</f>
        <v>#N/A</v>
      </c>
      <c r="V28" s="162" t="s">
        <v>571</v>
      </c>
      <c r="W28" s="162" t="s">
        <v>822</v>
      </c>
      <c r="X28" s="162" t="s">
        <v>573</v>
      </c>
      <c r="Y28" s="162" t="s">
        <v>823</v>
      </c>
      <c r="Z28" s="162" t="s">
        <v>824</v>
      </c>
      <c r="AA28" s="162" t="s">
        <v>825</v>
      </c>
      <c r="AB28" s="162" t="s">
        <v>826</v>
      </c>
      <c r="AC28" s="162">
        <v>343278048</v>
      </c>
      <c r="AD28" s="162">
        <v>343278081</v>
      </c>
      <c r="AE28" s="162" t="s">
        <v>827</v>
      </c>
      <c r="AF28" s="278"/>
      <c r="AG28" s="278"/>
      <c r="AH28" s="279">
        <f t="shared" si="6"/>
        <v>0.83166666666666678</v>
      </c>
      <c r="AI28" s="280" t="e">
        <f t="shared" si="4"/>
        <v>#REF!</v>
      </c>
      <c r="AJ28" s="265"/>
      <c r="AK28" s="203">
        <v>70</v>
      </c>
    </row>
    <row r="29" spans="1:37" ht="63.75" customHeight="1">
      <c r="A29" s="189">
        <v>7</v>
      </c>
      <c r="B29" s="219">
        <v>6</v>
      </c>
      <c r="C29" s="243" t="s">
        <v>180</v>
      </c>
      <c r="D29" s="243" t="s">
        <v>181</v>
      </c>
      <c r="E29" s="243" t="s">
        <v>182</v>
      </c>
      <c r="F29" s="275">
        <v>34.200000000000003</v>
      </c>
      <c r="G29" s="275"/>
      <c r="H29" s="275"/>
      <c r="I29" s="275"/>
      <c r="J29" s="275"/>
      <c r="K29" s="275">
        <v>27.6</v>
      </c>
      <c r="L29" s="275"/>
      <c r="M29" s="275">
        <v>38</v>
      </c>
      <c r="N29" s="203">
        <v>1091670.95</v>
      </c>
      <c r="O29" s="203">
        <v>764169.66</v>
      </c>
      <c r="P29" s="276">
        <f t="shared" si="0"/>
        <v>33.266666666666673</v>
      </c>
      <c r="Q29" s="162"/>
      <c r="R29" s="277">
        <f t="shared" si="5"/>
        <v>33.266666666666673</v>
      </c>
      <c r="S29" s="162"/>
      <c r="T29" s="162"/>
      <c r="U29" s="161"/>
      <c r="V29" s="162" t="s">
        <v>571</v>
      </c>
      <c r="W29" s="162" t="s">
        <v>1067</v>
      </c>
      <c r="X29" s="162" t="s">
        <v>573</v>
      </c>
      <c r="Y29" s="162" t="s">
        <v>1068</v>
      </c>
      <c r="Z29" s="162" t="s">
        <v>1069</v>
      </c>
      <c r="AA29" s="162" t="s">
        <v>1070</v>
      </c>
      <c r="AB29" s="162" t="s">
        <v>1071</v>
      </c>
      <c r="AC29" s="162" t="s">
        <v>1072</v>
      </c>
      <c r="AD29" s="162" t="s">
        <v>1073</v>
      </c>
      <c r="AE29" s="162" t="s">
        <v>1074</v>
      </c>
      <c r="AF29" s="278"/>
      <c r="AG29" s="278"/>
      <c r="AH29" s="279">
        <f t="shared" si="6"/>
        <v>0.83166666666666678</v>
      </c>
      <c r="AI29" s="280" t="e">
        <f t="shared" si="4"/>
        <v>#REF!</v>
      </c>
      <c r="AJ29" s="265"/>
      <c r="AK29" s="203">
        <v>75</v>
      </c>
    </row>
    <row r="30" spans="1:37" ht="75">
      <c r="A30" s="189">
        <v>8</v>
      </c>
      <c r="B30" s="219">
        <v>7</v>
      </c>
      <c r="C30" s="243" t="s">
        <v>183</v>
      </c>
      <c r="D30" s="243" t="s">
        <v>184</v>
      </c>
      <c r="E30" s="243" t="s">
        <v>185</v>
      </c>
      <c r="F30" s="275">
        <v>26.8</v>
      </c>
      <c r="G30" s="275">
        <v>33.200000000000003</v>
      </c>
      <c r="H30" s="275"/>
      <c r="I30" s="275"/>
      <c r="J30" s="275"/>
      <c r="K30" s="275"/>
      <c r="L30" s="275"/>
      <c r="M30" s="275">
        <v>39.4</v>
      </c>
      <c r="N30" s="203">
        <v>2175483.7400000002</v>
      </c>
      <c r="O30" s="203">
        <v>1849161.17</v>
      </c>
      <c r="P30" s="276">
        <f t="shared" si="0"/>
        <v>33.133333333333333</v>
      </c>
      <c r="Q30" s="162"/>
      <c r="R30" s="277">
        <f t="shared" si="5"/>
        <v>33.133333333333333</v>
      </c>
      <c r="S30" s="162"/>
      <c r="T30" s="162"/>
      <c r="U30" s="161" t="e">
        <f t="shared" ref="U30:U35" si="7">#N/A</f>
        <v>#N/A</v>
      </c>
      <c r="V30" s="162" t="s">
        <v>571</v>
      </c>
      <c r="W30" s="162" t="s">
        <v>869</v>
      </c>
      <c r="X30" s="162" t="s">
        <v>666</v>
      </c>
      <c r="Y30" s="162" t="s">
        <v>870</v>
      </c>
      <c r="Z30" s="162" t="s">
        <v>871</v>
      </c>
      <c r="AA30" s="162" t="s">
        <v>872</v>
      </c>
      <c r="AB30" s="162" t="s">
        <v>873</v>
      </c>
      <c r="AC30" s="162" t="s">
        <v>874</v>
      </c>
      <c r="AD30" s="162" t="s">
        <v>875</v>
      </c>
      <c r="AE30" s="162" t="s">
        <v>876</v>
      </c>
      <c r="AF30" s="278"/>
      <c r="AG30" s="278"/>
      <c r="AH30" s="279">
        <f t="shared" si="6"/>
        <v>0.82833333333333337</v>
      </c>
      <c r="AI30" s="280" t="e">
        <f t="shared" si="4"/>
        <v>#REF!</v>
      </c>
      <c r="AJ30" s="265"/>
      <c r="AK30" s="203">
        <v>85</v>
      </c>
    </row>
    <row r="31" spans="1:37" ht="47.25" customHeight="1">
      <c r="A31" s="189">
        <v>9</v>
      </c>
      <c r="B31" s="219">
        <v>8</v>
      </c>
      <c r="C31" s="243" t="s">
        <v>186</v>
      </c>
      <c r="D31" s="243" t="s">
        <v>187</v>
      </c>
      <c r="E31" s="243" t="s">
        <v>188</v>
      </c>
      <c r="F31" s="275">
        <v>32</v>
      </c>
      <c r="G31" s="275">
        <v>31</v>
      </c>
      <c r="H31" s="275"/>
      <c r="I31" s="275"/>
      <c r="J31" s="275"/>
      <c r="K31" s="275"/>
      <c r="L31" s="275"/>
      <c r="M31" s="275">
        <v>35.799999999999997</v>
      </c>
      <c r="N31" s="203">
        <v>7264994.71</v>
      </c>
      <c r="O31" s="203">
        <v>6175245.5</v>
      </c>
      <c r="P31" s="276">
        <f t="shared" si="0"/>
        <v>32.93333333333333</v>
      </c>
      <c r="Q31" s="162"/>
      <c r="R31" s="277">
        <f t="shared" si="5"/>
        <v>32.93333333333333</v>
      </c>
      <c r="S31" s="162"/>
      <c r="T31" s="162"/>
      <c r="U31" s="161" t="e">
        <f t="shared" si="7"/>
        <v>#N/A</v>
      </c>
      <c r="V31" s="162" t="s">
        <v>571</v>
      </c>
      <c r="W31" s="162" t="s">
        <v>834</v>
      </c>
      <c r="X31" s="162" t="s">
        <v>573</v>
      </c>
      <c r="Y31" s="162" t="s">
        <v>835</v>
      </c>
      <c r="Z31" s="162" t="s">
        <v>575</v>
      </c>
      <c r="AA31" s="162" t="s">
        <v>836</v>
      </c>
      <c r="AB31" s="162" t="s">
        <v>837</v>
      </c>
      <c r="AC31" s="162" t="s">
        <v>838</v>
      </c>
      <c r="AD31" s="162" t="s">
        <v>838</v>
      </c>
      <c r="AE31" s="162" t="s">
        <v>839</v>
      </c>
      <c r="AF31" s="278"/>
      <c r="AG31" s="278"/>
      <c r="AH31" s="279">
        <f t="shared" si="6"/>
        <v>0.82333333333333325</v>
      </c>
      <c r="AI31" s="280" t="e">
        <f t="shared" si="4"/>
        <v>#REF!</v>
      </c>
      <c r="AJ31" s="265"/>
      <c r="AK31" s="203">
        <v>85</v>
      </c>
    </row>
    <row r="32" spans="1:37" ht="63.75" customHeight="1">
      <c r="A32" s="189">
        <v>10</v>
      </c>
      <c r="B32" s="219">
        <v>9</v>
      </c>
      <c r="C32" s="243" t="s">
        <v>1160</v>
      </c>
      <c r="D32" s="243" t="s">
        <v>189</v>
      </c>
      <c r="E32" s="243" t="s">
        <v>190</v>
      </c>
      <c r="F32" s="275">
        <v>31</v>
      </c>
      <c r="G32" s="275">
        <v>34.799999999999997</v>
      </c>
      <c r="H32" s="275">
        <v>32.6</v>
      </c>
      <c r="I32" s="275"/>
      <c r="J32" s="275"/>
      <c r="K32" s="275"/>
      <c r="L32" s="275"/>
      <c r="M32" s="275"/>
      <c r="N32" s="203">
        <v>3823148.47</v>
      </c>
      <c r="O32" s="203">
        <v>3249676.19</v>
      </c>
      <c r="P32" s="276">
        <f t="shared" si="0"/>
        <v>32.800000000000004</v>
      </c>
      <c r="Q32" s="162"/>
      <c r="R32" s="277">
        <f t="shared" si="5"/>
        <v>32.800000000000004</v>
      </c>
      <c r="S32" s="162"/>
      <c r="T32" s="162"/>
      <c r="U32" s="161" t="e">
        <f t="shared" si="7"/>
        <v>#N/A</v>
      </c>
      <c r="V32" s="162" t="s">
        <v>658</v>
      </c>
      <c r="W32" s="162" t="s">
        <v>969</v>
      </c>
      <c r="X32" s="162" t="s">
        <v>596</v>
      </c>
      <c r="Y32" s="162" t="s">
        <v>970</v>
      </c>
      <c r="Z32" s="162" t="s">
        <v>971</v>
      </c>
      <c r="AA32" s="162" t="s">
        <v>972</v>
      </c>
      <c r="AB32" s="162" t="s">
        <v>973</v>
      </c>
      <c r="AC32" s="162" t="s">
        <v>974</v>
      </c>
      <c r="AD32" s="162" t="s">
        <v>975</v>
      </c>
      <c r="AE32" s="162" t="s">
        <v>976</v>
      </c>
      <c r="AF32" s="278"/>
      <c r="AG32" s="278"/>
      <c r="AH32" s="279">
        <f t="shared" si="6"/>
        <v>0.82000000000000006</v>
      </c>
      <c r="AI32" s="280" t="e">
        <f t="shared" si="4"/>
        <v>#REF!</v>
      </c>
      <c r="AJ32" s="265"/>
      <c r="AK32" s="203">
        <v>85</v>
      </c>
    </row>
    <row r="33" spans="1:37" ht="45">
      <c r="A33" s="189">
        <v>11</v>
      </c>
      <c r="B33" s="219">
        <v>10</v>
      </c>
      <c r="C33" s="243" t="s">
        <v>564</v>
      </c>
      <c r="D33" s="243" t="s">
        <v>191</v>
      </c>
      <c r="E33" s="243" t="s">
        <v>192</v>
      </c>
      <c r="F33" s="275">
        <v>34</v>
      </c>
      <c r="G33" s="275">
        <v>33.4</v>
      </c>
      <c r="H33" s="275"/>
      <c r="I33" s="275"/>
      <c r="J33" s="275"/>
      <c r="K33" s="275"/>
      <c r="L33" s="275"/>
      <c r="M33" s="275">
        <v>30.8</v>
      </c>
      <c r="N33" s="203">
        <v>3960654.14</v>
      </c>
      <c r="O33" s="203">
        <v>3366556.01</v>
      </c>
      <c r="P33" s="276">
        <f t="shared" si="0"/>
        <v>32.733333333333334</v>
      </c>
      <c r="Q33" s="162"/>
      <c r="R33" s="277">
        <f t="shared" si="5"/>
        <v>32.733333333333334</v>
      </c>
      <c r="S33" s="162"/>
      <c r="T33" s="162"/>
      <c r="U33" s="161" t="e">
        <f t="shared" si="7"/>
        <v>#N/A</v>
      </c>
      <c r="V33" s="162" t="s">
        <v>571</v>
      </c>
      <c r="W33" s="162" t="s">
        <v>994</v>
      </c>
      <c r="X33" s="162" t="s">
        <v>573</v>
      </c>
      <c r="Y33" s="162" t="s">
        <v>995</v>
      </c>
      <c r="Z33" s="162"/>
      <c r="AA33" s="162" t="s">
        <v>996</v>
      </c>
      <c r="AB33" s="162" t="s">
        <v>997</v>
      </c>
      <c r="AC33" s="162" t="s">
        <v>998</v>
      </c>
      <c r="AD33" s="162" t="s">
        <v>999</v>
      </c>
      <c r="AE33" s="162" t="s">
        <v>1000</v>
      </c>
      <c r="AF33" s="278"/>
      <c r="AG33" s="278"/>
      <c r="AH33" s="279">
        <f t="shared" si="6"/>
        <v>0.81833333333333336</v>
      </c>
      <c r="AI33" s="280" t="e">
        <f t="shared" si="4"/>
        <v>#REF!</v>
      </c>
      <c r="AJ33" s="265"/>
      <c r="AK33" s="203">
        <v>85</v>
      </c>
    </row>
    <row r="34" spans="1:37" ht="68.25" customHeight="1">
      <c r="A34" s="189">
        <v>12</v>
      </c>
      <c r="B34" s="219">
        <v>11</v>
      </c>
      <c r="C34" s="243" t="s">
        <v>193</v>
      </c>
      <c r="D34" s="243" t="s">
        <v>194</v>
      </c>
      <c r="E34" s="243" t="s">
        <v>195</v>
      </c>
      <c r="F34" s="275">
        <v>33.4</v>
      </c>
      <c r="G34" s="275">
        <v>35.200000000000003</v>
      </c>
      <c r="H34" s="275">
        <v>29.6</v>
      </c>
      <c r="I34" s="275"/>
      <c r="J34" s="275"/>
      <c r="K34" s="275"/>
      <c r="L34" s="275"/>
      <c r="M34" s="275"/>
      <c r="N34" s="203">
        <v>1742108.9</v>
      </c>
      <c r="O34" s="203">
        <v>1469991.48</v>
      </c>
      <c r="P34" s="276">
        <f t="shared" si="0"/>
        <v>32.733333333333327</v>
      </c>
      <c r="Q34" s="162"/>
      <c r="R34" s="277">
        <f t="shared" si="5"/>
        <v>32.733333333333327</v>
      </c>
      <c r="S34" s="162"/>
      <c r="T34" s="162"/>
      <c r="U34" s="161" t="e">
        <f t="shared" si="7"/>
        <v>#N/A</v>
      </c>
      <c r="V34" s="162" t="s">
        <v>571</v>
      </c>
      <c r="W34" s="162" t="s">
        <v>687</v>
      </c>
      <c r="X34" s="162" t="s">
        <v>573</v>
      </c>
      <c r="Y34" s="162" t="s">
        <v>688</v>
      </c>
      <c r="Z34" s="162" t="s">
        <v>689</v>
      </c>
      <c r="AA34" s="162" t="s">
        <v>690</v>
      </c>
      <c r="AB34" s="162" t="s">
        <v>691</v>
      </c>
      <c r="AC34" s="162" t="s">
        <v>692</v>
      </c>
      <c r="AD34" s="162" t="s">
        <v>693</v>
      </c>
      <c r="AE34" s="162" t="s">
        <v>694</v>
      </c>
      <c r="AF34" s="278"/>
      <c r="AG34" s="278"/>
      <c r="AH34" s="279">
        <f t="shared" si="6"/>
        <v>0.81833333333333313</v>
      </c>
      <c r="AI34" s="280" t="e">
        <f t="shared" si="4"/>
        <v>#REF!</v>
      </c>
      <c r="AJ34" s="265"/>
      <c r="AK34" s="203">
        <v>84.38</v>
      </c>
    </row>
    <row r="35" spans="1:37" ht="78.75" customHeight="1">
      <c r="A35" s="189">
        <v>13</v>
      </c>
      <c r="B35" s="219">
        <v>12</v>
      </c>
      <c r="C35" s="243" t="s">
        <v>1181</v>
      </c>
      <c r="D35" s="243" t="s">
        <v>196</v>
      </c>
      <c r="E35" s="243" t="s">
        <v>197</v>
      </c>
      <c r="F35" s="275">
        <v>32.799999999999997</v>
      </c>
      <c r="G35" s="275">
        <v>37</v>
      </c>
      <c r="H35" s="275"/>
      <c r="I35" s="275">
        <v>28.4</v>
      </c>
      <c r="J35" s="275"/>
      <c r="K35" s="275"/>
      <c r="L35" s="275"/>
      <c r="M35" s="275"/>
      <c r="N35" s="203">
        <v>7409219.79</v>
      </c>
      <c r="O35" s="203">
        <v>6254304.25</v>
      </c>
      <c r="P35" s="276">
        <f t="shared" si="0"/>
        <v>32.733333333333327</v>
      </c>
      <c r="Q35" s="162"/>
      <c r="R35" s="277">
        <f t="shared" si="5"/>
        <v>32.733333333333327</v>
      </c>
      <c r="S35" s="162"/>
      <c r="T35" s="162"/>
      <c r="U35" s="161" t="e">
        <f t="shared" si="7"/>
        <v>#N/A</v>
      </c>
      <c r="V35" s="162" t="s">
        <v>571</v>
      </c>
      <c r="W35" s="162" t="s">
        <v>984</v>
      </c>
      <c r="X35" s="162" t="s">
        <v>573</v>
      </c>
      <c r="Y35" s="162" t="s">
        <v>985</v>
      </c>
      <c r="Z35" s="162" t="s">
        <v>986</v>
      </c>
      <c r="AA35" s="162" t="s">
        <v>987</v>
      </c>
      <c r="AB35" s="162" t="s">
        <v>988</v>
      </c>
      <c r="AC35" s="162" t="s">
        <v>989</v>
      </c>
      <c r="AD35" s="162" t="s">
        <v>990</v>
      </c>
      <c r="AE35" s="162" t="s">
        <v>991</v>
      </c>
      <c r="AF35" s="278"/>
      <c r="AG35" s="278"/>
      <c r="AH35" s="279">
        <f t="shared" si="6"/>
        <v>0.81833333333333313</v>
      </c>
      <c r="AI35" s="280" t="e">
        <f t="shared" si="4"/>
        <v>#REF!</v>
      </c>
      <c r="AJ35" s="265"/>
      <c r="AK35" s="203">
        <v>85</v>
      </c>
    </row>
    <row r="36" spans="1:37" ht="60">
      <c r="A36" s="189">
        <v>14</v>
      </c>
      <c r="B36" s="219">
        <v>13</v>
      </c>
      <c r="C36" s="243" t="s">
        <v>198</v>
      </c>
      <c r="D36" s="243" t="s">
        <v>199</v>
      </c>
      <c r="E36" s="243" t="s">
        <v>200</v>
      </c>
      <c r="F36" s="275">
        <v>28</v>
      </c>
      <c r="G36" s="275">
        <v>38.200000000000003</v>
      </c>
      <c r="H36" s="275"/>
      <c r="I36" s="275">
        <v>31.4</v>
      </c>
      <c r="J36" s="275"/>
      <c r="K36" s="275"/>
      <c r="L36" s="275"/>
      <c r="M36" s="275"/>
      <c r="N36" s="203">
        <v>3384973.72</v>
      </c>
      <c r="O36" s="203">
        <v>2877227.66</v>
      </c>
      <c r="P36" s="276">
        <f t="shared" si="0"/>
        <v>32.533333333333331</v>
      </c>
      <c r="Q36" s="162"/>
      <c r="R36" s="277">
        <f t="shared" si="5"/>
        <v>32.533333333333331</v>
      </c>
      <c r="S36" s="162"/>
      <c r="T36" s="162"/>
      <c r="U36" s="161"/>
      <c r="V36" s="162" t="s">
        <v>571</v>
      </c>
      <c r="W36" s="162" t="s">
        <v>1001</v>
      </c>
      <c r="X36" s="162" t="s">
        <v>596</v>
      </c>
      <c r="Y36" s="162" t="s">
        <v>1002</v>
      </c>
      <c r="Z36" s="162" t="s">
        <v>1003</v>
      </c>
      <c r="AA36" s="162" t="s">
        <v>1004</v>
      </c>
      <c r="AB36" s="162" t="s">
        <v>1005</v>
      </c>
      <c r="AC36" s="162" t="s">
        <v>1006</v>
      </c>
      <c r="AD36" s="162" t="s">
        <v>1007</v>
      </c>
      <c r="AE36" s="162" t="s">
        <v>1008</v>
      </c>
      <c r="AF36" s="278"/>
      <c r="AG36" s="278"/>
      <c r="AH36" s="279">
        <f t="shared" si="6"/>
        <v>0.81333333333333324</v>
      </c>
      <c r="AI36" s="280" t="e">
        <f t="shared" si="4"/>
        <v>#REF!</v>
      </c>
      <c r="AJ36" s="265"/>
      <c r="AK36" s="203">
        <v>85</v>
      </c>
    </row>
    <row r="37" spans="1:37" ht="105">
      <c r="A37" s="189">
        <v>15</v>
      </c>
      <c r="B37" s="219">
        <v>14</v>
      </c>
      <c r="C37" s="243" t="s">
        <v>1179</v>
      </c>
      <c r="D37" s="243" t="s">
        <v>201</v>
      </c>
      <c r="E37" s="243" t="s">
        <v>202</v>
      </c>
      <c r="F37" s="275">
        <v>34.4</v>
      </c>
      <c r="G37" s="275">
        <v>31.6</v>
      </c>
      <c r="H37" s="275"/>
      <c r="I37" s="275"/>
      <c r="J37" s="275">
        <v>31.4</v>
      </c>
      <c r="K37" s="275"/>
      <c r="L37" s="275"/>
      <c r="M37" s="275"/>
      <c r="N37" s="203">
        <v>1039051.94</v>
      </c>
      <c r="O37" s="203">
        <v>868445</v>
      </c>
      <c r="P37" s="276">
        <f t="shared" si="0"/>
        <v>32.466666666666669</v>
      </c>
      <c r="Q37" s="162"/>
      <c r="R37" s="277">
        <f t="shared" si="5"/>
        <v>32.466666666666669</v>
      </c>
      <c r="S37" s="162"/>
      <c r="T37" s="162"/>
      <c r="U37" s="161" t="e">
        <f t="shared" ref="U37:U60" si="8">#N/A</f>
        <v>#N/A</v>
      </c>
      <c r="V37" s="162" t="s">
        <v>571</v>
      </c>
      <c r="W37" s="162" t="s">
        <v>1017</v>
      </c>
      <c r="X37" s="162" t="s">
        <v>1018</v>
      </c>
      <c r="Y37" s="162" t="s">
        <v>1019</v>
      </c>
      <c r="Z37" s="162" t="s">
        <v>1020</v>
      </c>
      <c r="AA37" s="162" t="s">
        <v>1021</v>
      </c>
      <c r="AB37" s="162" t="s">
        <v>752</v>
      </c>
      <c r="AC37" s="162" t="s">
        <v>1022</v>
      </c>
      <c r="AD37" s="162" t="s">
        <v>1023</v>
      </c>
      <c r="AE37" s="162" t="s">
        <v>1024</v>
      </c>
      <c r="AF37" s="278"/>
      <c r="AG37" s="278"/>
      <c r="AH37" s="279">
        <f t="shared" si="6"/>
        <v>0.81166666666666676</v>
      </c>
      <c r="AI37" s="280" t="e">
        <f t="shared" si="4"/>
        <v>#REF!</v>
      </c>
      <c r="AJ37" s="265"/>
      <c r="AK37" s="203">
        <v>85</v>
      </c>
    </row>
    <row r="38" spans="1:37" ht="58.5" customHeight="1">
      <c r="A38" s="189">
        <v>16</v>
      </c>
      <c r="B38" s="219">
        <v>15</v>
      </c>
      <c r="C38" s="243" t="s">
        <v>203</v>
      </c>
      <c r="D38" s="243" t="s">
        <v>204</v>
      </c>
      <c r="E38" s="243" t="s">
        <v>205</v>
      </c>
      <c r="F38" s="275">
        <v>35.6</v>
      </c>
      <c r="G38" s="275"/>
      <c r="H38" s="275"/>
      <c r="I38" s="275">
        <v>34</v>
      </c>
      <c r="J38" s="275"/>
      <c r="K38" s="275"/>
      <c r="L38" s="275"/>
      <c r="M38" s="275">
        <v>27.6</v>
      </c>
      <c r="N38" s="203">
        <v>3741072</v>
      </c>
      <c r="O38" s="203">
        <v>3179911.2</v>
      </c>
      <c r="P38" s="276">
        <f t="shared" si="0"/>
        <v>32.4</v>
      </c>
      <c r="Q38" s="162"/>
      <c r="R38" s="277">
        <f t="shared" si="5"/>
        <v>32.4</v>
      </c>
      <c r="S38" s="162"/>
      <c r="T38" s="162"/>
      <c r="U38" s="161" t="e">
        <f t="shared" si="8"/>
        <v>#N/A</v>
      </c>
      <c r="V38" s="162" t="s">
        <v>571</v>
      </c>
      <c r="W38" s="162" t="s">
        <v>907</v>
      </c>
      <c r="X38" s="162" t="s">
        <v>573</v>
      </c>
      <c r="Y38" s="162" t="s">
        <v>908</v>
      </c>
      <c r="Z38" s="162" t="s">
        <v>909</v>
      </c>
      <c r="AA38" s="162" t="s">
        <v>910</v>
      </c>
      <c r="AB38" s="162" t="s">
        <v>911</v>
      </c>
      <c r="AC38" s="162">
        <v>338630505</v>
      </c>
      <c r="AD38" s="162">
        <v>338630501</v>
      </c>
      <c r="AE38" s="162" t="s">
        <v>912</v>
      </c>
      <c r="AF38" s="278"/>
      <c r="AG38" s="278"/>
      <c r="AH38" s="279">
        <f t="shared" si="6"/>
        <v>0.80999999999999994</v>
      </c>
      <c r="AI38" s="280" t="e">
        <f t="shared" si="4"/>
        <v>#REF!</v>
      </c>
      <c r="AJ38" s="265"/>
      <c r="AK38" s="203">
        <v>85</v>
      </c>
    </row>
    <row r="39" spans="1:37" ht="60">
      <c r="A39" s="189">
        <v>17</v>
      </c>
      <c r="B39" s="219">
        <v>16</v>
      </c>
      <c r="C39" s="243" t="s">
        <v>1167</v>
      </c>
      <c r="D39" s="243" t="s">
        <v>206</v>
      </c>
      <c r="E39" s="243" t="s">
        <v>207</v>
      </c>
      <c r="F39" s="275">
        <v>35.799999999999997</v>
      </c>
      <c r="G39" s="275">
        <v>34.6</v>
      </c>
      <c r="H39" s="275"/>
      <c r="I39" s="275"/>
      <c r="J39" s="275">
        <v>26.8</v>
      </c>
      <c r="K39" s="275"/>
      <c r="L39" s="275"/>
      <c r="M39" s="275"/>
      <c r="N39" s="203">
        <v>3914684.38</v>
      </c>
      <c r="O39" s="203">
        <v>3327481.72</v>
      </c>
      <c r="P39" s="276">
        <f t="shared" si="0"/>
        <v>32.4</v>
      </c>
      <c r="Q39" s="162"/>
      <c r="R39" s="277">
        <f t="shared" si="5"/>
        <v>32.4</v>
      </c>
      <c r="S39" s="162"/>
      <c r="T39" s="162"/>
      <c r="U39" s="161" t="e">
        <f t="shared" si="8"/>
        <v>#N/A</v>
      </c>
      <c r="V39" s="162" t="s">
        <v>571</v>
      </c>
      <c r="W39" s="162" t="s">
        <v>814</v>
      </c>
      <c r="X39" s="162" t="s">
        <v>573</v>
      </c>
      <c r="Y39" s="162" t="s">
        <v>815</v>
      </c>
      <c r="Z39" s="162" t="s">
        <v>816</v>
      </c>
      <c r="AA39" s="162" t="s">
        <v>817</v>
      </c>
      <c r="AB39" s="162" t="s">
        <v>818</v>
      </c>
      <c r="AC39" s="162" t="s">
        <v>819</v>
      </c>
      <c r="AD39" s="162" t="s">
        <v>820</v>
      </c>
      <c r="AE39" s="162" t="s">
        <v>821</v>
      </c>
      <c r="AF39" s="278"/>
      <c r="AG39" s="278"/>
      <c r="AH39" s="279">
        <f t="shared" si="6"/>
        <v>0.80999999999999994</v>
      </c>
      <c r="AI39" s="280" t="e">
        <f t="shared" si="4"/>
        <v>#REF!</v>
      </c>
      <c r="AJ39" s="265"/>
      <c r="AK39" s="203">
        <v>85</v>
      </c>
    </row>
    <row r="40" spans="1:37" ht="60">
      <c r="A40" s="189">
        <v>18</v>
      </c>
      <c r="B40" s="219">
        <v>17</v>
      </c>
      <c r="C40" s="243" t="s">
        <v>208</v>
      </c>
      <c r="D40" s="243" t="s">
        <v>209</v>
      </c>
      <c r="E40" s="243" t="s">
        <v>210</v>
      </c>
      <c r="F40" s="275">
        <v>35.200000000000003</v>
      </c>
      <c r="G40" s="275"/>
      <c r="H40" s="275"/>
      <c r="I40" s="275">
        <v>31.4</v>
      </c>
      <c r="J40" s="275">
        <v>30.2</v>
      </c>
      <c r="K40" s="275"/>
      <c r="L40" s="275"/>
      <c r="M40" s="275"/>
      <c r="N40" s="203">
        <v>1896835.52</v>
      </c>
      <c r="O40" s="203">
        <v>1612310.19</v>
      </c>
      <c r="P40" s="276">
        <f t="shared" si="0"/>
        <v>32.266666666666666</v>
      </c>
      <c r="Q40" s="162"/>
      <c r="R40" s="277">
        <f t="shared" si="5"/>
        <v>32.266666666666666</v>
      </c>
      <c r="S40" s="162"/>
      <c r="T40" s="162"/>
      <c r="U40" s="161" t="e">
        <f t="shared" si="8"/>
        <v>#N/A</v>
      </c>
      <c r="V40" s="162" t="s">
        <v>571</v>
      </c>
      <c r="W40" s="162" t="s">
        <v>933</v>
      </c>
      <c r="X40" s="162" t="s">
        <v>573</v>
      </c>
      <c r="Y40" s="162" t="s">
        <v>934</v>
      </c>
      <c r="Z40" s="162" t="s">
        <v>935</v>
      </c>
      <c r="AA40" s="162" t="s">
        <v>936</v>
      </c>
      <c r="AB40" s="162" t="s">
        <v>937</v>
      </c>
      <c r="AC40" s="162">
        <v>324327144</v>
      </c>
      <c r="AD40" s="162">
        <v>324327141</v>
      </c>
      <c r="AE40" s="162" t="s">
        <v>938</v>
      </c>
      <c r="AF40" s="278"/>
      <c r="AG40" s="278"/>
      <c r="AH40" s="279">
        <f t="shared" si="6"/>
        <v>0.80666666666666664</v>
      </c>
      <c r="AI40" s="280" t="e">
        <f t="shared" si="4"/>
        <v>#REF!</v>
      </c>
      <c r="AJ40" s="265"/>
      <c r="AK40" s="203">
        <v>85</v>
      </c>
    </row>
    <row r="41" spans="1:37" ht="91.5" customHeight="1">
      <c r="A41" s="189">
        <v>19</v>
      </c>
      <c r="B41" s="219">
        <v>18</v>
      </c>
      <c r="C41" s="243" t="s">
        <v>1180</v>
      </c>
      <c r="D41" s="243" t="s">
        <v>211</v>
      </c>
      <c r="E41" s="243" t="s">
        <v>212</v>
      </c>
      <c r="F41" s="275">
        <v>30.4</v>
      </c>
      <c r="G41" s="275">
        <v>35.6</v>
      </c>
      <c r="H41" s="275"/>
      <c r="I41" s="275">
        <v>30.6</v>
      </c>
      <c r="J41" s="275"/>
      <c r="K41" s="275"/>
      <c r="L41" s="275"/>
      <c r="M41" s="275"/>
      <c r="N41" s="203">
        <v>200000</v>
      </c>
      <c r="O41" s="203">
        <v>170000</v>
      </c>
      <c r="P41" s="276">
        <f t="shared" si="0"/>
        <v>32.199999999999996</v>
      </c>
      <c r="Q41" s="162"/>
      <c r="R41" s="277">
        <f t="shared" si="5"/>
        <v>32.199999999999996</v>
      </c>
      <c r="S41" s="162"/>
      <c r="T41" s="162"/>
      <c r="U41" s="161" t="e">
        <f t="shared" si="8"/>
        <v>#N/A</v>
      </c>
      <c r="V41" s="162" t="s">
        <v>571</v>
      </c>
      <c r="W41" s="162" t="s">
        <v>1009</v>
      </c>
      <c r="X41" s="162" t="s">
        <v>573</v>
      </c>
      <c r="Y41" s="162" t="s">
        <v>1010</v>
      </c>
      <c r="Z41" s="162" t="s">
        <v>1011</v>
      </c>
      <c r="AA41" s="162" t="s">
        <v>1012</v>
      </c>
      <c r="AB41" s="162" t="s">
        <v>1013</v>
      </c>
      <c r="AC41" s="162" t="s">
        <v>1014</v>
      </c>
      <c r="AD41" s="162" t="s">
        <v>1015</v>
      </c>
      <c r="AE41" s="162" t="s">
        <v>1016</v>
      </c>
      <c r="AF41" s="278"/>
      <c r="AG41" s="278"/>
      <c r="AH41" s="279">
        <f t="shared" si="6"/>
        <v>0.80499999999999994</v>
      </c>
      <c r="AI41" s="280" t="e">
        <f t="shared" si="4"/>
        <v>#REF!</v>
      </c>
      <c r="AJ41" s="265"/>
      <c r="AK41" s="203">
        <v>85</v>
      </c>
    </row>
    <row r="42" spans="1:37" ht="90">
      <c r="A42" s="189">
        <v>20</v>
      </c>
      <c r="B42" s="219">
        <v>19</v>
      </c>
      <c r="C42" s="243" t="s">
        <v>213</v>
      </c>
      <c r="D42" s="243" t="s">
        <v>214</v>
      </c>
      <c r="E42" s="243" t="s">
        <v>215</v>
      </c>
      <c r="F42" s="275">
        <v>35</v>
      </c>
      <c r="G42" s="275">
        <v>31.8</v>
      </c>
      <c r="H42" s="275"/>
      <c r="I42" s="275"/>
      <c r="J42" s="275"/>
      <c r="K42" s="275"/>
      <c r="L42" s="275"/>
      <c r="M42" s="275">
        <v>29.8</v>
      </c>
      <c r="N42" s="203">
        <v>5006995.84</v>
      </c>
      <c r="O42" s="203">
        <v>4255946.46</v>
      </c>
      <c r="P42" s="276">
        <f t="shared" si="0"/>
        <v>32.199999999999996</v>
      </c>
      <c r="Q42" s="162"/>
      <c r="R42" s="277">
        <f t="shared" si="5"/>
        <v>32.199999999999996</v>
      </c>
      <c r="S42" s="162"/>
      <c r="T42" s="162"/>
      <c r="U42" s="161" t="e">
        <f t="shared" si="8"/>
        <v>#N/A</v>
      </c>
      <c r="V42" s="162" t="s">
        <v>571</v>
      </c>
      <c r="W42" s="162" t="s">
        <v>1040</v>
      </c>
      <c r="X42" s="162" t="s">
        <v>848</v>
      </c>
      <c r="Y42" s="162" t="s">
        <v>1041</v>
      </c>
      <c r="Z42" s="162" t="s">
        <v>1042</v>
      </c>
      <c r="AA42" s="162" t="s">
        <v>1043</v>
      </c>
      <c r="AB42" s="162" t="s">
        <v>1044</v>
      </c>
      <c r="AC42" s="162" t="s">
        <v>1045</v>
      </c>
      <c r="AD42" s="162" t="s">
        <v>1045</v>
      </c>
      <c r="AE42" s="162" t="s">
        <v>1046</v>
      </c>
      <c r="AF42" s="278"/>
      <c r="AG42" s="278"/>
      <c r="AH42" s="279">
        <f t="shared" si="6"/>
        <v>0.80499999999999994</v>
      </c>
      <c r="AI42" s="280" t="e">
        <f t="shared" si="4"/>
        <v>#REF!</v>
      </c>
      <c r="AJ42" s="265"/>
      <c r="AK42" s="203">
        <v>85</v>
      </c>
    </row>
    <row r="43" spans="1:37" ht="45">
      <c r="A43" s="189">
        <v>21</v>
      </c>
      <c r="B43" s="219">
        <v>20</v>
      </c>
      <c r="C43" s="243" t="s">
        <v>1153</v>
      </c>
      <c r="D43" s="243" t="s">
        <v>216</v>
      </c>
      <c r="E43" s="243" t="s">
        <v>217</v>
      </c>
      <c r="F43" s="275">
        <v>29.8</v>
      </c>
      <c r="G43" s="275">
        <v>34.200000000000003</v>
      </c>
      <c r="H43" s="275">
        <v>32.4</v>
      </c>
      <c r="I43" s="275"/>
      <c r="J43" s="275"/>
      <c r="K43" s="275"/>
      <c r="L43" s="275"/>
      <c r="M43" s="275"/>
      <c r="N43" s="203">
        <v>2542687.54</v>
      </c>
      <c r="O43" s="203">
        <v>2161284.4</v>
      </c>
      <c r="P43" s="276">
        <f t="shared" si="0"/>
        <v>32.133333333333333</v>
      </c>
      <c r="Q43" s="162"/>
      <c r="R43" s="277">
        <f t="shared" si="5"/>
        <v>32.133333333333333</v>
      </c>
      <c r="S43" s="162"/>
      <c r="T43" s="162"/>
      <c r="U43" s="161" t="e">
        <f t="shared" si="8"/>
        <v>#N/A</v>
      </c>
      <c r="V43" s="162" t="s">
        <v>571</v>
      </c>
      <c r="W43" s="162" t="s">
        <v>806</v>
      </c>
      <c r="X43" s="162" t="s">
        <v>573</v>
      </c>
      <c r="Y43" s="162" t="s">
        <v>807</v>
      </c>
      <c r="Z43" s="162" t="s">
        <v>808</v>
      </c>
      <c r="AA43" s="162" t="s">
        <v>809</v>
      </c>
      <c r="AB43" s="162" t="s">
        <v>810</v>
      </c>
      <c r="AC43" s="162" t="s">
        <v>811</v>
      </c>
      <c r="AD43" s="162" t="s">
        <v>812</v>
      </c>
      <c r="AE43" s="162" t="s">
        <v>813</v>
      </c>
      <c r="AF43" s="278"/>
      <c r="AG43" s="278"/>
      <c r="AH43" s="279">
        <f t="shared" si="6"/>
        <v>0.80333333333333334</v>
      </c>
      <c r="AI43" s="280" t="e">
        <f t="shared" si="4"/>
        <v>#REF!</v>
      </c>
      <c r="AJ43" s="265"/>
      <c r="AK43" s="203">
        <v>85</v>
      </c>
    </row>
    <row r="44" spans="1:37" ht="81.75" customHeight="1">
      <c r="A44" s="189">
        <v>22</v>
      </c>
      <c r="B44" s="219">
        <v>21</v>
      </c>
      <c r="C44" s="243" t="s">
        <v>218</v>
      </c>
      <c r="D44" s="243" t="s">
        <v>219</v>
      </c>
      <c r="E44" s="243" t="s">
        <v>220</v>
      </c>
      <c r="F44" s="275">
        <v>28.4</v>
      </c>
      <c r="G44" s="275">
        <v>37</v>
      </c>
      <c r="H44" s="275"/>
      <c r="I44" s="275"/>
      <c r="J44" s="275"/>
      <c r="K44" s="275"/>
      <c r="L44" s="275">
        <v>30.8</v>
      </c>
      <c r="M44" s="275"/>
      <c r="N44" s="203">
        <v>3749478.51</v>
      </c>
      <c r="O44" s="203">
        <v>3187056.73</v>
      </c>
      <c r="P44" s="276">
        <f t="shared" si="0"/>
        <v>32.06666666666667</v>
      </c>
      <c r="Q44" s="162"/>
      <c r="R44" s="277">
        <f t="shared" si="5"/>
        <v>32.06666666666667</v>
      </c>
      <c r="S44" s="162"/>
      <c r="T44" s="162"/>
      <c r="U44" s="161" t="e">
        <f t="shared" si="8"/>
        <v>#N/A</v>
      </c>
      <c r="V44" s="162" t="s">
        <v>571</v>
      </c>
      <c r="W44" s="162" t="s">
        <v>954</v>
      </c>
      <c r="X44" s="162" t="s">
        <v>808</v>
      </c>
      <c r="Y44" s="162" t="s">
        <v>955</v>
      </c>
      <c r="Z44" s="162" t="s">
        <v>956</v>
      </c>
      <c r="AA44" s="162" t="s">
        <v>957</v>
      </c>
      <c r="AB44" s="162" t="s">
        <v>958</v>
      </c>
      <c r="AC44" s="162" t="s">
        <v>959</v>
      </c>
      <c r="AD44" s="162" t="s">
        <v>960</v>
      </c>
      <c r="AE44" s="162" t="s">
        <v>961</v>
      </c>
      <c r="AF44" s="278"/>
      <c r="AG44" s="278"/>
      <c r="AH44" s="279">
        <f t="shared" si="6"/>
        <v>0.80166666666666675</v>
      </c>
      <c r="AI44" s="280" t="e">
        <f t="shared" si="4"/>
        <v>#REF!</v>
      </c>
      <c r="AJ44" s="265"/>
      <c r="AK44" s="203">
        <v>85</v>
      </c>
    </row>
    <row r="45" spans="1:37" ht="81" customHeight="1">
      <c r="A45" s="189">
        <v>23</v>
      </c>
      <c r="B45" s="219">
        <v>22</v>
      </c>
      <c r="C45" s="243" t="s">
        <v>221</v>
      </c>
      <c r="D45" s="243" t="s">
        <v>222</v>
      </c>
      <c r="E45" s="243" t="s">
        <v>223</v>
      </c>
      <c r="F45" s="275">
        <v>30.2</v>
      </c>
      <c r="G45" s="275">
        <v>33</v>
      </c>
      <c r="H45" s="275">
        <v>33</v>
      </c>
      <c r="I45" s="275"/>
      <c r="J45" s="275"/>
      <c r="K45" s="275"/>
      <c r="L45" s="275"/>
      <c r="M45" s="275"/>
      <c r="N45" s="203">
        <v>780000</v>
      </c>
      <c r="O45" s="203">
        <v>663000</v>
      </c>
      <c r="P45" s="276">
        <f t="shared" si="0"/>
        <v>32.06666666666667</v>
      </c>
      <c r="Q45" s="162"/>
      <c r="R45" s="277">
        <f t="shared" si="5"/>
        <v>32.06666666666667</v>
      </c>
      <c r="S45" s="162"/>
      <c r="T45" s="162"/>
      <c r="U45" s="161" t="e">
        <f t="shared" si="8"/>
        <v>#N/A</v>
      </c>
      <c r="V45" s="162" t="s">
        <v>658</v>
      </c>
      <c r="W45" s="162" t="s">
        <v>969</v>
      </c>
      <c r="X45" s="162" t="s">
        <v>596</v>
      </c>
      <c r="Y45" s="162" t="s">
        <v>970</v>
      </c>
      <c r="Z45" s="162" t="s">
        <v>971</v>
      </c>
      <c r="AA45" s="162" t="s">
        <v>972</v>
      </c>
      <c r="AB45" s="162" t="s">
        <v>973</v>
      </c>
      <c r="AC45" s="162" t="s">
        <v>974</v>
      </c>
      <c r="AD45" s="162" t="s">
        <v>975</v>
      </c>
      <c r="AE45" s="162" t="s">
        <v>976</v>
      </c>
      <c r="AF45" s="278"/>
      <c r="AG45" s="278"/>
      <c r="AH45" s="279">
        <f t="shared" si="6"/>
        <v>0.80166666666666675</v>
      </c>
      <c r="AI45" s="280" t="e">
        <f t="shared" si="4"/>
        <v>#REF!</v>
      </c>
      <c r="AJ45" s="265"/>
      <c r="AK45" s="203">
        <v>85</v>
      </c>
    </row>
    <row r="46" spans="1:37" ht="45">
      <c r="A46" s="189">
        <v>24</v>
      </c>
      <c r="B46" s="219">
        <v>23</v>
      </c>
      <c r="C46" s="243" t="s">
        <v>224</v>
      </c>
      <c r="D46" s="243" t="s">
        <v>225</v>
      </c>
      <c r="E46" s="243" t="s">
        <v>226</v>
      </c>
      <c r="F46" s="275"/>
      <c r="G46" s="275"/>
      <c r="H46" s="275">
        <v>30.8</v>
      </c>
      <c r="I46" s="275">
        <v>34.4</v>
      </c>
      <c r="J46" s="275"/>
      <c r="K46" s="275"/>
      <c r="L46" s="275"/>
      <c r="M46" s="275">
        <v>31</v>
      </c>
      <c r="N46" s="203">
        <v>4045017.99</v>
      </c>
      <c r="O46" s="203">
        <v>3438265.29</v>
      </c>
      <c r="P46" s="276">
        <f t="shared" si="0"/>
        <v>32.06666666666667</v>
      </c>
      <c r="Q46" s="162"/>
      <c r="R46" s="277">
        <f t="shared" si="5"/>
        <v>32.06666666666667</v>
      </c>
      <c r="S46" s="162"/>
      <c r="T46" s="162"/>
      <c r="U46" s="161" t="e">
        <f t="shared" si="8"/>
        <v>#N/A</v>
      </c>
      <c r="V46" s="162" t="s">
        <v>571</v>
      </c>
      <c r="W46" s="162" t="s">
        <v>1082</v>
      </c>
      <c r="X46" s="162" t="s">
        <v>573</v>
      </c>
      <c r="Y46" s="162" t="s">
        <v>1083</v>
      </c>
      <c r="Z46" s="162" t="s">
        <v>575</v>
      </c>
      <c r="AA46" s="162" t="s">
        <v>1084</v>
      </c>
      <c r="AB46" s="162" t="s">
        <v>1085</v>
      </c>
      <c r="AC46" s="162">
        <v>324756328</v>
      </c>
      <c r="AD46" s="162">
        <v>324756301</v>
      </c>
      <c r="AE46" s="162" t="s">
        <v>1086</v>
      </c>
      <c r="AF46" s="278"/>
      <c r="AG46" s="278"/>
      <c r="AH46" s="279">
        <f t="shared" si="6"/>
        <v>0.80166666666666675</v>
      </c>
      <c r="AI46" s="280" t="e">
        <f t="shared" si="4"/>
        <v>#REF!</v>
      </c>
      <c r="AJ46" s="265"/>
      <c r="AK46" s="203">
        <v>85</v>
      </c>
    </row>
    <row r="47" spans="1:37" ht="60" customHeight="1">
      <c r="A47" s="189">
        <v>25</v>
      </c>
      <c r="B47" s="219">
        <v>24</v>
      </c>
      <c r="C47" s="243" t="s">
        <v>1171</v>
      </c>
      <c r="D47" s="243" t="s">
        <v>227</v>
      </c>
      <c r="E47" s="243" t="s">
        <v>228</v>
      </c>
      <c r="F47" s="275"/>
      <c r="G47" s="275">
        <v>26.6</v>
      </c>
      <c r="H47" s="275"/>
      <c r="I47" s="275">
        <v>30</v>
      </c>
      <c r="J47" s="275"/>
      <c r="K47" s="275"/>
      <c r="L47" s="275"/>
      <c r="M47" s="275">
        <v>39.4</v>
      </c>
      <c r="N47" s="203">
        <v>2218932.6800000002</v>
      </c>
      <c r="O47" s="203">
        <v>1275886.29</v>
      </c>
      <c r="P47" s="276">
        <f t="shared" si="0"/>
        <v>32</v>
      </c>
      <c r="Q47" s="162"/>
      <c r="R47" s="277">
        <f t="shared" si="5"/>
        <v>32</v>
      </c>
      <c r="S47" s="162"/>
      <c r="T47" s="162"/>
      <c r="U47" s="161" t="e">
        <f t="shared" si="8"/>
        <v>#N/A</v>
      </c>
      <c r="V47" s="162" t="s">
        <v>571</v>
      </c>
      <c r="W47" s="162" t="s">
        <v>869</v>
      </c>
      <c r="X47" s="162" t="s">
        <v>666</v>
      </c>
      <c r="Y47" s="162" t="s">
        <v>870</v>
      </c>
      <c r="Z47" s="162" t="s">
        <v>871</v>
      </c>
      <c r="AA47" s="162" t="s">
        <v>872</v>
      </c>
      <c r="AB47" s="162" t="s">
        <v>873</v>
      </c>
      <c r="AC47" s="162" t="s">
        <v>874</v>
      </c>
      <c r="AD47" s="162" t="s">
        <v>875</v>
      </c>
      <c r="AE47" s="162" t="s">
        <v>876</v>
      </c>
      <c r="AF47" s="278"/>
      <c r="AG47" s="278"/>
      <c r="AH47" s="279">
        <f t="shared" si="6"/>
        <v>0.8</v>
      </c>
      <c r="AI47" s="280" t="e">
        <f t="shared" si="4"/>
        <v>#REF!</v>
      </c>
      <c r="AJ47" s="265"/>
      <c r="AK47" s="203">
        <v>57.5</v>
      </c>
    </row>
    <row r="48" spans="1:37" ht="84.75" customHeight="1">
      <c r="A48" s="189">
        <v>26</v>
      </c>
      <c r="B48" s="219">
        <v>25</v>
      </c>
      <c r="C48" s="243" t="s">
        <v>1179</v>
      </c>
      <c r="D48" s="243" t="s">
        <v>229</v>
      </c>
      <c r="E48" s="243" t="s">
        <v>230</v>
      </c>
      <c r="F48" s="275">
        <v>33.200000000000003</v>
      </c>
      <c r="G48" s="275">
        <v>31.2</v>
      </c>
      <c r="H48" s="275"/>
      <c r="I48" s="275">
        <v>30.8</v>
      </c>
      <c r="J48" s="275"/>
      <c r="K48" s="275"/>
      <c r="L48" s="275"/>
      <c r="M48" s="275"/>
      <c r="N48" s="203">
        <v>2700000</v>
      </c>
      <c r="O48" s="203">
        <v>2295000</v>
      </c>
      <c r="P48" s="276">
        <f t="shared" si="0"/>
        <v>31.733333333333334</v>
      </c>
      <c r="Q48" s="162"/>
      <c r="R48" s="277">
        <f t="shared" si="5"/>
        <v>31.733333333333334</v>
      </c>
      <c r="S48" s="162"/>
      <c r="T48" s="162"/>
      <c r="U48" s="161" t="e">
        <f t="shared" si="8"/>
        <v>#N/A</v>
      </c>
      <c r="V48" s="162" t="s">
        <v>571</v>
      </c>
      <c r="W48" s="162" t="s">
        <v>1009</v>
      </c>
      <c r="X48" s="162" t="s">
        <v>573</v>
      </c>
      <c r="Y48" s="162" t="s">
        <v>1010</v>
      </c>
      <c r="Z48" s="162" t="s">
        <v>1011</v>
      </c>
      <c r="AA48" s="162" t="s">
        <v>1012</v>
      </c>
      <c r="AB48" s="162" t="s">
        <v>1013</v>
      </c>
      <c r="AC48" s="162" t="s">
        <v>1014</v>
      </c>
      <c r="AD48" s="162" t="s">
        <v>1015</v>
      </c>
      <c r="AE48" s="162" t="s">
        <v>1016</v>
      </c>
      <c r="AF48" s="278"/>
      <c r="AG48" s="278"/>
      <c r="AH48" s="279">
        <f t="shared" si="6"/>
        <v>0.79333333333333333</v>
      </c>
      <c r="AI48" s="280" t="e">
        <f t="shared" si="4"/>
        <v>#REF!</v>
      </c>
      <c r="AJ48" s="265"/>
      <c r="AK48" s="203">
        <v>85</v>
      </c>
    </row>
    <row r="49" spans="1:37" ht="56.25" customHeight="1">
      <c r="A49" s="189">
        <v>27</v>
      </c>
      <c r="B49" s="219">
        <v>26</v>
      </c>
      <c r="C49" s="243" t="s">
        <v>1169</v>
      </c>
      <c r="D49" s="243" t="s">
        <v>231</v>
      </c>
      <c r="E49" s="243" t="s">
        <v>232</v>
      </c>
      <c r="F49" s="275">
        <v>32.799999999999997</v>
      </c>
      <c r="G49" s="275">
        <v>36.6</v>
      </c>
      <c r="H49" s="275"/>
      <c r="I49" s="275"/>
      <c r="J49" s="275"/>
      <c r="K49" s="275"/>
      <c r="L49" s="275">
        <v>25.6</v>
      </c>
      <c r="M49" s="275"/>
      <c r="N49" s="203">
        <v>5748014.3200000003</v>
      </c>
      <c r="O49" s="203">
        <v>4885812.17</v>
      </c>
      <c r="P49" s="276">
        <f t="shared" si="0"/>
        <v>31.666666666666668</v>
      </c>
      <c r="Q49" s="162"/>
      <c r="R49" s="277">
        <f t="shared" si="5"/>
        <v>31.666666666666668</v>
      </c>
      <c r="S49" s="162"/>
      <c r="T49" s="162"/>
      <c r="U49" s="161" t="e">
        <f t="shared" si="8"/>
        <v>#N/A</v>
      </c>
      <c r="V49" s="162" t="s">
        <v>571</v>
      </c>
      <c r="W49" s="162" t="s">
        <v>644</v>
      </c>
      <c r="X49" s="162" t="s">
        <v>573</v>
      </c>
      <c r="Y49" s="162" t="s">
        <v>645</v>
      </c>
      <c r="Z49" s="162" t="s">
        <v>575</v>
      </c>
      <c r="AA49" s="162" t="s">
        <v>646</v>
      </c>
      <c r="AB49" s="162" t="s">
        <v>647</v>
      </c>
      <c r="AC49" s="162" t="s">
        <v>648</v>
      </c>
      <c r="AD49" s="162" t="s">
        <v>649</v>
      </c>
      <c r="AE49" s="162" t="s">
        <v>650</v>
      </c>
      <c r="AF49" s="278"/>
      <c r="AG49" s="278"/>
      <c r="AH49" s="279">
        <f t="shared" si="6"/>
        <v>0.79166666666666674</v>
      </c>
      <c r="AI49" s="280" t="e">
        <f t="shared" si="4"/>
        <v>#REF!</v>
      </c>
      <c r="AJ49" s="265"/>
      <c r="AK49" s="203">
        <v>85</v>
      </c>
    </row>
    <row r="50" spans="1:37" ht="45">
      <c r="A50" s="189">
        <v>28</v>
      </c>
      <c r="B50" s="219">
        <v>27</v>
      </c>
      <c r="C50" s="243" t="s">
        <v>233</v>
      </c>
      <c r="D50" s="243" t="s">
        <v>234</v>
      </c>
      <c r="E50" s="243" t="s">
        <v>235</v>
      </c>
      <c r="F50" s="275">
        <v>32.6</v>
      </c>
      <c r="G50" s="275">
        <v>37</v>
      </c>
      <c r="H50" s="275"/>
      <c r="I50" s="275"/>
      <c r="J50" s="275"/>
      <c r="K50" s="275"/>
      <c r="L50" s="275">
        <v>25.4</v>
      </c>
      <c r="M50" s="275"/>
      <c r="N50" s="203">
        <v>10389253.99</v>
      </c>
      <c r="O50" s="203">
        <v>8830865.8900000006</v>
      </c>
      <c r="P50" s="276">
        <f t="shared" si="0"/>
        <v>31.666666666666668</v>
      </c>
      <c r="Q50" s="162"/>
      <c r="R50" s="277">
        <f t="shared" si="5"/>
        <v>31.666666666666668</v>
      </c>
      <c r="S50" s="162"/>
      <c r="T50" s="162"/>
      <c r="U50" s="161" t="e">
        <f t="shared" si="8"/>
        <v>#N/A</v>
      </c>
      <c r="V50" s="162" t="s">
        <v>571</v>
      </c>
      <c r="W50" s="162" t="s">
        <v>785</v>
      </c>
      <c r="X50" s="162" t="s">
        <v>596</v>
      </c>
      <c r="Y50" s="162" t="s">
        <v>786</v>
      </c>
      <c r="Z50" s="162" t="s">
        <v>575</v>
      </c>
      <c r="AA50" s="162" t="s">
        <v>787</v>
      </c>
      <c r="AB50" s="162" t="s">
        <v>788</v>
      </c>
      <c r="AC50" s="162" t="s">
        <v>789</v>
      </c>
      <c r="AD50" s="162" t="s">
        <v>790</v>
      </c>
      <c r="AE50" s="162" t="s">
        <v>791</v>
      </c>
      <c r="AF50" s="278"/>
      <c r="AG50" s="278"/>
      <c r="AH50" s="279">
        <f t="shared" si="6"/>
        <v>0.79166666666666674</v>
      </c>
      <c r="AI50" s="280" t="e">
        <f t="shared" si="4"/>
        <v>#REF!</v>
      </c>
      <c r="AJ50" s="265"/>
      <c r="AK50" s="203">
        <v>85</v>
      </c>
    </row>
    <row r="51" spans="1:37" ht="62.25" customHeight="1">
      <c r="A51" s="189">
        <v>29</v>
      </c>
      <c r="B51" s="219">
        <v>28</v>
      </c>
      <c r="C51" s="243" t="s">
        <v>236</v>
      </c>
      <c r="D51" s="243" t="s">
        <v>237</v>
      </c>
      <c r="E51" s="243" t="s">
        <v>238</v>
      </c>
      <c r="F51" s="275">
        <v>30.6</v>
      </c>
      <c r="G51" s="275">
        <v>34</v>
      </c>
      <c r="H51" s="275"/>
      <c r="I51" s="275"/>
      <c r="J51" s="275"/>
      <c r="K51" s="275"/>
      <c r="L51" s="275"/>
      <c r="M51" s="275">
        <v>30.2</v>
      </c>
      <c r="N51" s="203">
        <v>8509591.0399999991</v>
      </c>
      <c r="O51" s="203">
        <v>2723069.13</v>
      </c>
      <c r="P51" s="276">
        <f t="shared" si="0"/>
        <v>31.599999999999998</v>
      </c>
      <c r="Q51" s="162"/>
      <c r="R51" s="277">
        <f t="shared" si="5"/>
        <v>31.599999999999998</v>
      </c>
      <c r="S51" s="162"/>
      <c r="T51" s="162"/>
      <c r="U51" s="161" t="e">
        <f t="shared" si="8"/>
        <v>#N/A</v>
      </c>
      <c r="V51" s="162" t="s">
        <v>571</v>
      </c>
      <c r="W51" s="162" t="s">
        <v>588</v>
      </c>
      <c r="X51" s="162" t="s">
        <v>573</v>
      </c>
      <c r="Y51" s="162" t="s">
        <v>589</v>
      </c>
      <c r="Z51" s="162" t="s">
        <v>583</v>
      </c>
      <c r="AA51" s="162" t="s">
        <v>590</v>
      </c>
      <c r="AB51" s="162" t="s">
        <v>591</v>
      </c>
      <c r="AC51" s="162" t="s">
        <v>592</v>
      </c>
      <c r="AD51" s="162" t="s">
        <v>593</v>
      </c>
      <c r="AE51" s="162" t="s">
        <v>594</v>
      </c>
      <c r="AF51" s="278"/>
      <c r="AG51" s="278"/>
      <c r="AH51" s="279">
        <f t="shared" si="6"/>
        <v>0.78999999999999992</v>
      </c>
      <c r="AI51" s="280" t="e">
        <f t="shared" si="4"/>
        <v>#REF!</v>
      </c>
      <c r="AJ51" s="265"/>
      <c r="AK51" s="203">
        <v>32</v>
      </c>
    </row>
    <row r="52" spans="1:37" ht="60">
      <c r="A52" s="189">
        <v>30</v>
      </c>
      <c r="B52" s="219">
        <v>29</v>
      </c>
      <c r="C52" s="243" t="s">
        <v>239</v>
      </c>
      <c r="D52" s="243" t="s">
        <v>240</v>
      </c>
      <c r="E52" s="243" t="s">
        <v>241</v>
      </c>
      <c r="F52" s="275">
        <v>34</v>
      </c>
      <c r="G52" s="275"/>
      <c r="H52" s="275">
        <v>31.4</v>
      </c>
      <c r="I52" s="275">
        <v>28.6</v>
      </c>
      <c r="J52" s="275"/>
      <c r="K52" s="275"/>
      <c r="L52" s="275"/>
      <c r="M52" s="275"/>
      <c r="N52" s="203">
        <v>1159340.45</v>
      </c>
      <c r="O52" s="203">
        <v>985439.38</v>
      </c>
      <c r="P52" s="276">
        <f t="shared" si="0"/>
        <v>31.333333333333332</v>
      </c>
      <c r="Q52" s="162"/>
      <c r="R52" s="277">
        <f t="shared" si="5"/>
        <v>31.333333333333332</v>
      </c>
      <c r="S52" s="162"/>
      <c r="T52" s="162"/>
      <c r="U52" s="161" t="e">
        <f t="shared" si="8"/>
        <v>#N/A</v>
      </c>
      <c r="V52" s="162" t="s">
        <v>571</v>
      </c>
      <c r="W52" s="162" t="s">
        <v>1032</v>
      </c>
      <c r="X52" s="162" t="s">
        <v>636</v>
      </c>
      <c r="Y52" s="162" t="s">
        <v>1033</v>
      </c>
      <c r="Z52" s="162" t="s">
        <v>1034</v>
      </c>
      <c r="AA52" s="162" t="s">
        <v>1035</v>
      </c>
      <c r="AB52" s="162" t="s">
        <v>1036</v>
      </c>
      <c r="AC52" s="162" t="s">
        <v>1037</v>
      </c>
      <c r="AD52" s="162" t="s">
        <v>1038</v>
      </c>
      <c r="AE52" s="162" t="s">
        <v>1039</v>
      </c>
      <c r="AF52" s="278"/>
      <c r="AG52" s="278"/>
      <c r="AH52" s="279">
        <f t="shared" si="6"/>
        <v>0.78333333333333333</v>
      </c>
      <c r="AI52" s="280" t="e">
        <f t="shared" si="4"/>
        <v>#REF!</v>
      </c>
      <c r="AJ52" s="265"/>
      <c r="AK52" s="203">
        <v>85</v>
      </c>
    </row>
    <row r="53" spans="1:37" ht="90">
      <c r="A53" s="189">
        <v>31</v>
      </c>
      <c r="B53" s="219">
        <v>30</v>
      </c>
      <c r="C53" s="243" t="s">
        <v>1176</v>
      </c>
      <c r="D53" s="243" t="s">
        <v>242</v>
      </c>
      <c r="E53" s="243" t="s">
        <v>243</v>
      </c>
      <c r="F53" s="275">
        <v>33.799999999999997</v>
      </c>
      <c r="G53" s="275">
        <v>34.6</v>
      </c>
      <c r="H53" s="275"/>
      <c r="I53" s="275"/>
      <c r="J53" s="275">
        <v>25.2</v>
      </c>
      <c r="K53" s="275"/>
      <c r="L53" s="275"/>
      <c r="M53" s="275"/>
      <c r="N53" s="203">
        <v>1420334.9</v>
      </c>
      <c r="O53" s="203">
        <v>1207284.6599999999</v>
      </c>
      <c r="P53" s="276">
        <f t="shared" si="0"/>
        <v>31.200000000000003</v>
      </c>
      <c r="Q53" s="162"/>
      <c r="R53" s="277">
        <f t="shared" si="5"/>
        <v>31.200000000000003</v>
      </c>
      <c r="S53" s="162"/>
      <c r="T53" s="162"/>
      <c r="U53" s="161" t="e">
        <f t="shared" si="8"/>
        <v>#N/A</v>
      </c>
      <c r="V53" s="162" t="s">
        <v>658</v>
      </c>
      <c r="W53" s="162" t="s">
        <v>800</v>
      </c>
      <c r="X53" s="162" t="s">
        <v>596</v>
      </c>
      <c r="Y53" s="162" t="s">
        <v>801</v>
      </c>
      <c r="Z53" s="162" t="s">
        <v>802</v>
      </c>
      <c r="AA53" s="162" t="s">
        <v>803</v>
      </c>
      <c r="AB53" s="162" t="s">
        <v>804</v>
      </c>
      <c r="AC53" s="162">
        <v>324537430</v>
      </c>
      <c r="AD53" s="162">
        <v>324537410</v>
      </c>
      <c r="AE53" s="162" t="s">
        <v>805</v>
      </c>
      <c r="AF53" s="278"/>
      <c r="AG53" s="278"/>
      <c r="AH53" s="279">
        <f t="shared" si="6"/>
        <v>0.78</v>
      </c>
      <c r="AI53" s="280" t="e">
        <f t="shared" si="4"/>
        <v>#REF!</v>
      </c>
      <c r="AJ53" s="265"/>
      <c r="AK53" s="203">
        <v>85</v>
      </c>
    </row>
    <row r="54" spans="1:37" ht="75">
      <c r="A54" s="189">
        <v>32</v>
      </c>
      <c r="B54" s="219">
        <v>31</v>
      </c>
      <c r="C54" s="243" t="s">
        <v>560</v>
      </c>
      <c r="D54" s="243" t="s">
        <v>244</v>
      </c>
      <c r="E54" s="243" t="s">
        <v>245</v>
      </c>
      <c r="F54" s="275">
        <v>33</v>
      </c>
      <c r="G54" s="275"/>
      <c r="H54" s="275">
        <v>28</v>
      </c>
      <c r="I54" s="275"/>
      <c r="J54" s="275"/>
      <c r="K54" s="275"/>
      <c r="L54" s="275">
        <v>32.6</v>
      </c>
      <c r="M54" s="275"/>
      <c r="N54" s="203">
        <v>1125101.56</v>
      </c>
      <c r="O54" s="203">
        <v>956336.32</v>
      </c>
      <c r="P54" s="276">
        <f t="shared" si="0"/>
        <v>31.2</v>
      </c>
      <c r="Q54" s="162"/>
      <c r="R54" s="277">
        <f t="shared" si="5"/>
        <v>31.2</v>
      </c>
      <c r="S54" s="162"/>
      <c r="T54" s="162"/>
      <c r="U54" s="161" t="e">
        <f t="shared" si="8"/>
        <v>#N/A</v>
      </c>
      <c r="V54" s="162" t="s">
        <v>571</v>
      </c>
      <c r="W54" s="162" t="s">
        <v>659</v>
      </c>
      <c r="X54" s="162" t="s">
        <v>636</v>
      </c>
      <c r="Y54" s="162" t="s">
        <v>660</v>
      </c>
      <c r="Z54" s="162" t="s">
        <v>624</v>
      </c>
      <c r="AA54" s="162" t="s">
        <v>661</v>
      </c>
      <c r="AB54" s="162" t="s">
        <v>662</v>
      </c>
      <c r="AC54" s="162" t="s">
        <v>663</v>
      </c>
      <c r="AD54" s="162" t="s">
        <v>663</v>
      </c>
      <c r="AE54" s="162" t="s">
        <v>664</v>
      </c>
      <c r="AF54" s="278"/>
      <c r="AG54" s="278"/>
      <c r="AH54" s="279">
        <f t="shared" si="6"/>
        <v>0.78</v>
      </c>
      <c r="AI54" s="280" t="e">
        <f t="shared" si="4"/>
        <v>#REF!</v>
      </c>
      <c r="AJ54" s="265"/>
      <c r="AK54" s="203">
        <v>85</v>
      </c>
    </row>
    <row r="55" spans="1:37" ht="62.25" customHeight="1">
      <c r="A55" s="189">
        <v>33</v>
      </c>
      <c r="B55" s="219">
        <v>32</v>
      </c>
      <c r="C55" s="243" t="s">
        <v>246</v>
      </c>
      <c r="D55" s="243" t="s">
        <v>247</v>
      </c>
      <c r="E55" s="243" t="s">
        <v>248</v>
      </c>
      <c r="F55" s="275">
        <v>34.4</v>
      </c>
      <c r="G55" s="275"/>
      <c r="H55" s="275"/>
      <c r="I55" s="275">
        <v>33</v>
      </c>
      <c r="J55" s="275">
        <v>25.8</v>
      </c>
      <c r="K55" s="275"/>
      <c r="L55" s="275"/>
      <c r="M55" s="275"/>
      <c r="N55" s="203">
        <v>9081738</v>
      </c>
      <c r="O55" s="203">
        <v>7719477.2999999998</v>
      </c>
      <c r="P55" s="276">
        <f t="shared" si="0"/>
        <v>31.066666666666666</v>
      </c>
      <c r="Q55" s="162"/>
      <c r="R55" s="277">
        <f t="shared" si="5"/>
        <v>31.066666666666666</v>
      </c>
      <c r="S55" s="162"/>
      <c r="T55" s="162"/>
      <c r="U55" s="161" t="e">
        <f t="shared" si="8"/>
        <v>#N/A</v>
      </c>
      <c r="V55" s="162" t="s">
        <v>571</v>
      </c>
      <c r="W55" s="162" t="s">
        <v>877</v>
      </c>
      <c r="X55" s="162" t="s">
        <v>856</v>
      </c>
      <c r="Y55" s="162" t="s">
        <v>878</v>
      </c>
      <c r="Z55" s="162" t="s">
        <v>879</v>
      </c>
      <c r="AA55" s="162" t="s">
        <v>880</v>
      </c>
      <c r="AB55" s="162" t="s">
        <v>881</v>
      </c>
      <c r="AC55" s="162">
        <v>322887095</v>
      </c>
      <c r="AD55" s="162">
        <v>322887055</v>
      </c>
      <c r="AE55" s="162" t="s">
        <v>882</v>
      </c>
      <c r="AF55" s="278"/>
      <c r="AG55" s="278"/>
      <c r="AH55" s="279">
        <f t="shared" si="6"/>
        <v>0.77666666666666662</v>
      </c>
      <c r="AI55" s="280" t="e">
        <f t="shared" si="4"/>
        <v>#REF!</v>
      </c>
      <c r="AJ55" s="265"/>
      <c r="AK55" s="203">
        <v>85</v>
      </c>
    </row>
    <row r="56" spans="1:37" ht="91.5" customHeight="1">
      <c r="A56" s="189">
        <v>34</v>
      </c>
      <c r="B56" s="219">
        <v>33</v>
      </c>
      <c r="C56" s="243" t="s">
        <v>198</v>
      </c>
      <c r="D56" s="243" t="s">
        <v>249</v>
      </c>
      <c r="E56" s="243" t="s">
        <v>250</v>
      </c>
      <c r="F56" s="275">
        <v>34.4</v>
      </c>
      <c r="G56" s="275"/>
      <c r="H56" s="275"/>
      <c r="I56" s="275"/>
      <c r="J56" s="275">
        <v>26.2</v>
      </c>
      <c r="K56" s="275"/>
      <c r="L56" s="275">
        <v>32.6</v>
      </c>
      <c r="M56" s="275"/>
      <c r="N56" s="203">
        <v>4332106.13</v>
      </c>
      <c r="O56" s="203">
        <v>3372557.42</v>
      </c>
      <c r="P56" s="276">
        <f t="shared" si="0"/>
        <v>31.066666666666663</v>
      </c>
      <c r="Q56" s="162"/>
      <c r="R56" s="277">
        <f t="shared" si="5"/>
        <v>31.066666666666663</v>
      </c>
      <c r="S56" s="162"/>
      <c r="T56" s="162"/>
      <c r="U56" s="161" t="e">
        <f t="shared" si="8"/>
        <v>#N/A</v>
      </c>
      <c r="V56" s="162" t="s">
        <v>571</v>
      </c>
      <c r="W56" s="162" t="s">
        <v>939</v>
      </c>
      <c r="X56" s="162" t="s">
        <v>596</v>
      </c>
      <c r="Y56" s="162" t="s">
        <v>940</v>
      </c>
      <c r="Z56" s="162" t="s">
        <v>941</v>
      </c>
      <c r="AA56" s="162" t="s">
        <v>942</v>
      </c>
      <c r="AB56" s="162" t="s">
        <v>943</v>
      </c>
      <c r="AC56" s="162" t="s">
        <v>944</v>
      </c>
      <c r="AD56" s="162">
        <v>343557165</v>
      </c>
      <c r="AE56" s="162" t="s">
        <v>945</v>
      </c>
      <c r="AF56" s="278"/>
      <c r="AG56" s="278"/>
      <c r="AH56" s="279">
        <f t="shared" si="6"/>
        <v>0.77666666666666662</v>
      </c>
      <c r="AI56" s="280" t="e">
        <f t="shared" si="4"/>
        <v>#REF!</v>
      </c>
      <c r="AJ56" s="265"/>
      <c r="AK56" s="203">
        <v>85</v>
      </c>
    </row>
    <row r="57" spans="1:37" ht="74.25" customHeight="1">
      <c r="A57" s="189">
        <v>35</v>
      </c>
      <c r="B57" s="219">
        <v>34</v>
      </c>
      <c r="C57" s="243" t="s">
        <v>1150</v>
      </c>
      <c r="D57" s="243" t="s">
        <v>251</v>
      </c>
      <c r="E57" s="243" t="s">
        <v>252</v>
      </c>
      <c r="F57" s="275">
        <v>29.4</v>
      </c>
      <c r="G57" s="275">
        <v>29.8</v>
      </c>
      <c r="H57" s="275"/>
      <c r="I57" s="275"/>
      <c r="J57" s="275"/>
      <c r="K57" s="275"/>
      <c r="L57" s="275"/>
      <c r="M57" s="275">
        <v>33.799999999999997</v>
      </c>
      <c r="N57" s="203">
        <v>2850661.93</v>
      </c>
      <c r="O57" s="203">
        <v>2423062.64</v>
      </c>
      <c r="P57" s="276">
        <f t="shared" si="0"/>
        <v>31</v>
      </c>
      <c r="Q57" s="162"/>
      <c r="R57" s="277">
        <f t="shared" si="5"/>
        <v>31</v>
      </c>
      <c r="S57" s="162"/>
      <c r="T57" s="162"/>
      <c r="U57" s="161" t="e">
        <f t="shared" si="8"/>
        <v>#N/A</v>
      </c>
      <c r="V57" s="162" t="s">
        <v>571</v>
      </c>
      <c r="W57" s="162" t="s">
        <v>773</v>
      </c>
      <c r="X57" s="162" t="s">
        <v>636</v>
      </c>
      <c r="Y57" s="162" t="s">
        <v>774</v>
      </c>
      <c r="Z57" s="162" t="s">
        <v>575</v>
      </c>
      <c r="AA57" s="162" t="s">
        <v>775</v>
      </c>
      <c r="AB57" s="162" t="s">
        <v>776</v>
      </c>
      <c r="AC57" s="162">
        <v>343510530</v>
      </c>
      <c r="AD57" s="162">
        <v>343510511</v>
      </c>
      <c r="AE57" s="162" t="s">
        <v>777</v>
      </c>
      <c r="AF57" s="278"/>
      <c r="AG57" s="278"/>
      <c r="AH57" s="279">
        <f t="shared" si="6"/>
        <v>0.77500000000000002</v>
      </c>
      <c r="AI57" s="280" t="e">
        <f t="shared" si="4"/>
        <v>#REF!</v>
      </c>
      <c r="AJ57" s="265"/>
      <c r="AK57" s="203">
        <v>85</v>
      </c>
    </row>
    <row r="58" spans="1:37" ht="75">
      <c r="A58" s="189">
        <v>36</v>
      </c>
      <c r="B58" s="219">
        <v>35</v>
      </c>
      <c r="C58" s="243" t="s">
        <v>253</v>
      </c>
      <c r="D58" s="243" t="s">
        <v>254</v>
      </c>
      <c r="E58" s="243" t="s">
        <v>255</v>
      </c>
      <c r="F58" s="275">
        <v>33.799999999999997</v>
      </c>
      <c r="G58" s="275"/>
      <c r="H58" s="275"/>
      <c r="I58" s="275"/>
      <c r="J58" s="275">
        <v>32.6</v>
      </c>
      <c r="K58" s="275">
        <v>26.2</v>
      </c>
      <c r="L58" s="275"/>
      <c r="M58" s="275"/>
      <c r="N58" s="203">
        <v>9932456.5</v>
      </c>
      <c r="O58" s="203">
        <v>8442588.0199999996</v>
      </c>
      <c r="P58" s="276">
        <f t="shared" si="0"/>
        <v>30.866666666666671</v>
      </c>
      <c r="Q58" s="162"/>
      <c r="R58" s="277">
        <f t="shared" si="5"/>
        <v>30.866666666666671</v>
      </c>
      <c r="S58" s="162"/>
      <c r="T58" s="162"/>
      <c r="U58" s="161" t="e">
        <f t="shared" si="8"/>
        <v>#N/A</v>
      </c>
      <c r="V58" s="162" t="s">
        <v>571</v>
      </c>
      <c r="W58" s="162" t="s">
        <v>659</v>
      </c>
      <c r="X58" s="162" t="s">
        <v>636</v>
      </c>
      <c r="Y58" s="162" t="s">
        <v>660</v>
      </c>
      <c r="Z58" s="162" t="s">
        <v>624</v>
      </c>
      <c r="AA58" s="162" t="s">
        <v>661</v>
      </c>
      <c r="AB58" s="162" t="s">
        <v>662</v>
      </c>
      <c r="AC58" s="162" t="s">
        <v>663</v>
      </c>
      <c r="AD58" s="162" t="s">
        <v>663</v>
      </c>
      <c r="AE58" s="162" t="s">
        <v>664</v>
      </c>
      <c r="AF58" s="278"/>
      <c r="AG58" s="278"/>
      <c r="AH58" s="279">
        <f t="shared" si="6"/>
        <v>0.77166666666666672</v>
      </c>
      <c r="AI58" s="280" t="e">
        <f t="shared" si="4"/>
        <v>#REF!</v>
      </c>
      <c r="AJ58" s="265"/>
      <c r="AK58" s="203">
        <v>85</v>
      </c>
    </row>
    <row r="59" spans="1:37" ht="60.75" customHeight="1">
      <c r="A59" s="189">
        <v>37</v>
      </c>
      <c r="B59" s="219">
        <v>36</v>
      </c>
      <c r="C59" s="243" t="s">
        <v>139</v>
      </c>
      <c r="D59" s="243" t="s">
        <v>256</v>
      </c>
      <c r="E59" s="243" t="s">
        <v>257</v>
      </c>
      <c r="F59" s="275">
        <v>33.6</v>
      </c>
      <c r="G59" s="275">
        <v>30.2</v>
      </c>
      <c r="H59" s="275"/>
      <c r="I59" s="275"/>
      <c r="J59" s="275"/>
      <c r="K59" s="275"/>
      <c r="L59" s="275"/>
      <c r="M59" s="275">
        <v>28.2</v>
      </c>
      <c r="N59" s="203">
        <v>1438624</v>
      </c>
      <c r="O59" s="203">
        <v>1222830.3899999999</v>
      </c>
      <c r="P59" s="276">
        <f t="shared" si="0"/>
        <v>30.666666666666668</v>
      </c>
      <c r="Q59" s="162"/>
      <c r="R59" s="277">
        <f t="shared" si="5"/>
        <v>30.666666666666668</v>
      </c>
      <c r="S59" s="162"/>
      <c r="T59" s="162"/>
      <c r="U59" s="161" t="e">
        <f t="shared" si="8"/>
        <v>#N/A</v>
      </c>
      <c r="V59" s="162" t="s">
        <v>571</v>
      </c>
      <c r="W59" s="162" t="s">
        <v>703</v>
      </c>
      <c r="X59" s="162" t="s">
        <v>573</v>
      </c>
      <c r="Y59" s="162" t="s">
        <v>704</v>
      </c>
      <c r="Z59" s="162" t="s">
        <v>705</v>
      </c>
      <c r="AA59" s="162" t="s">
        <v>706</v>
      </c>
      <c r="AB59" s="162" t="s">
        <v>707</v>
      </c>
      <c r="AC59" s="162" t="s">
        <v>708</v>
      </c>
      <c r="AD59" s="162" t="s">
        <v>709</v>
      </c>
      <c r="AE59" s="162" t="s">
        <v>710</v>
      </c>
      <c r="AF59" s="278"/>
      <c r="AG59" s="278"/>
      <c r="AH59" s="279">
        <f t="shared" si="6"/>
        <v>0.76666666666666672</v>
      </c>
      <c r="AI59" s="280" t="e">
        <f t="shared" si="4"/>
        <v>#REF!</v>
      </c>
      <c r="AJ59" s="265"/>
      <c r="AK59" s="203">
        <v>85</v>
      </c>
    </row>
    <row r="60" spans="1:37" ht="105">
      <c r="A60" s="189">
        <v>38</v>
      </c>
      <c r="B60" s="219">
        <v>37</v>
      </c>
      <c r="C60" s="243" t="s">
        <v>258</v>
      </c>
      <c r="D60" s="243" t="s">
        <v>259</v>
      </c>
      <c r="E60" s="243" t="s">
        <v>260</v>
      </c>
      <c r="F60" s="275">
        <v>27</v>
      </c>
      <c r="G60" s="275">
        <v>34</v>
      </c>
      <c r="H60" s="275"/>
      <c r="I60" s="275"/>
      <c r="J60" s="275">
        <v>31</v>
      </c>
      <c r="K60" s="275"/>
      <c r="L60" s="275"/>
      <c r="M60" s="275"/>
      <c r="N60" s="203">
        <v>4482063.58</v>
      </c>
      <c r="O60" s="203">
        <v>3809754.04</v>
      </c>
      <c r="P60" s="276">
        <f t="shared" si="0"/>
        <v>30.666666666666668</v>
      </c>
      <c r="Q60" s="162"/>
      <c r="R60" s="277">
        <f t="shared" si="5"/>
        <v>30.666666666666668</v>
      </c>
      <c r="S60" s="162"/>
      <c r="T60" s="162"/>
      <c r="U60" s="161" t="e">
        <f t="shared" si="8"/>
        <v>#N/A</v>
      </c>
      <c r="V60" s="162" t="s">
        <v>571</v>
      </c>
      <c r="W60" s="162" t="s">
        <v>1017</v>
      </c>
      <c r="X60" s="162" t="s">
        <v>1018</v>
      </c>
      <c r="Y60" s="162" t="s">
        <v>1019</v>
      </c>
      <c r="Z60" s="162" t="s">
        <v>1020</v>
      </c>
      <c r="AA60" s="162" t="s">
        <v>1021</v>
      </c>
      <c r="AB60" s="162" t="s">
        <v>752</v>
      </c>
      <c r="AC60" s="162" t="s">
        <v>1022</v>
      </c>
      <c r="AD60" s="162" t="s">
        <v>1023</v>
      </c>
      <c r="AE60" s="162" t="s">
        <v>1024</v>
      </c>
      <c r="AF60" s="278"/>
      <c r="AG60" s="278"/>
      <c r="AH60" s="279">
        <f t="shared" si="6"/>
        <v>0.76666666666666672</v>
      </c>
      <c r="AI60" s="280" t="e">
        <f t="shared" si="4"/>
        <v>#REF!</v>
      </c>
      <c r="AJ60" s="265"/>
      <c r="AK60" s="203">
        <v>85</v>
      </c>
    </row>
    <row r="61" spans="1:37" ht="60">
      <c r="A61" s="189">
        <v>39</v>
      </c>
      <c r="B61" s="219">
        <v>38</v>
      </c>
      <c r="C61" s="243" t="s">
        <v>239</v>
      </c>
      <c r="D61" s="243" t="s">
        <v>261</v>
      </c>
      <c r="E61" s="243" t="s">
        <v>262</v>
      </c>
      <c r="F61" s="275">
        <v>31.8</v>
      </c>
      <c r="G61" s="275">
        <v>32.200000000000003</v>
      </c>
      <c r="H61" s="275"/>
      <c r="I61" s="275"/>
      <c r="J61" s="275"/>
      <c r="K61" s="275"/>
      <c r="L61" s="275"/>
      <c r="M61" s="275">
        <v>28</v>
      </c>
      <c r="N61" s="203">
        <v>3193373.87</v>
      </c>
      <c r="O61" s="203">
        <v>2714367.79</v>
      </c>
      <c r="P61" s="276">
        <f t="shared" si="0"/>
        <v>30.666666666666668</v>
      </c>
      <c r="Q61" s="162"/>
      <c r="R61" s="277">
        <f t="shared" si="5"/>
        <v>30.666666666666668</v>
      </c>
      <c r="S61" s="162"/>
      <c r="T61" s="162"/>
      <c r="U61" s="161"/>
      <c r="V61" s="162" t="s">
        <v>571</v>
      </c>
      <c r="W61" s="162" t="s">
        <v>1087</v>
      </c>
      <c r="X61" s="162" t="s">
        <v>636</v>
      </c>
      <c r="Y61" s="162" t="s">
        <v>1088</v>
      </c>
      <c r="Z61" s="162" t="s">
        <v>764</v>
      </c>
      <c r="AA61" s="162" t="s">
        <v>1089</v>
      </c>
      <c r="AB61" s="162" t="s">
        <v>1090</v>
      </c>
      <c r="AC61" s="162">
        <v>343229203</v>
      </c>
      <c r="AD61" s="162">
        <v>343229111</v>
      </c>
      <c r="AE61" s="162" t="s">
        <v>766</v>
      </c>
      <c r="AF61" s="278"/>
      <c r="AG61" s="278"/>
      <c r="AH61" s="279">
        <f t="shared" si="6"/>
        <v>0.76666666666666672</v>
      </c>
      <c r="AI61" s="280" t="e">
        <f t="shared" si="4"/>
        <v>#REF!</v>
      </c>
      <c r="AJ61" s="265"/>
      <c r="AK61" s="203">
        <v>85</v>
      </c>
    </row>
    <row r="62" spans="1:37" ht="90">
      <c r="A62" s="189">
        <v>40</v>
      </c>
      <c r="B62" s="219">
        <v>39</v>
      </c>
      <c r="C62" s="243" t="s">
        <v>263</v>
      </c>
      <c r="D62" s="243" t="s">
        <v>264</v>
      </c>
      <c r="E62" s="243" t="s">
        <v>265</v>
      </c>
      <c r="F62" s="275">
        <v>35.200000000000003</v>
      </c>
      <c r="G62" s="275">
        <v>28.2</v>
      </c>
      <c r="H62" s="275"/>
      <c r="I62" s="275"/>
      <c r="J62" s="275"/>
      <c r="K62" s="275"/>
      <c r="L62" s="275"/>
      <c r="M62" s="275">
        <v>28.4</v>
      </c>
      <c r="N62" s="203">
        <v>1438702.48</v>
      </c>
      <c r="O62" s="203">
        <v>1222897.1000000001</v>
      </c>
      <c r="P62" s="276">
        <f t="shared" si="0"/>
        <v>30.600000000000005</v>
      </c>
      <c r="Q62" s="162"/>
      <c r="R62" s="277">
        <f t="shared" si="5"/>
        <v>30.600000000000005</v>
      </c>
      <c r="S62" s="162"/>
      <c r="T62" s="162"/>
      <c r="U62" s="161" t="e">
        <f t="shared" ref="U62:U99" si="9">#N/A</f>
        <v>#N/A</v>
      </c>
      <c r="V62" s="162" t="s">
        <v>571</v>
      </c>
      <c r="W62" s="162" t="s">
        <v>613</v>
      </c>
      <c r="X62" s="162" t="s">
        <v>573</v>
      </c>
      <c r="Y62" s="162" t="s">
        <v>614</v>
      </c>
      <c r="Z62" s="162" t="s">
        <v>615</v>
      </c>
      <c r="AA62" s="162" t="s">
        <v>616</v>
      </c>
      <c r="AB62" s="162" t="s">
        <v>617</v>
      </c>
      <c r="AC62" s="162" t="s">
        <v>618</v>
      </c>
      <c r="AD62" s="162" t="s">
        <v>619</v>
      </c>
      <c r="AE62" s="162" t="s">
        <v>620</v>
      </c>
      <c r="AF62" s="278"/>
      <c r="AG62" s="278"/>
      <c r="AH62" s="279">
        <f t="shared" si="6"/>
        <v>0.76500000000000012</v>
      </c>
      <c r="AI62" s="280" t="e">
        <f t="shared" si="4"/>
        <v>#REF!</v>
      </c>
      <c r="AJ62" s="265"/>
      <c r="AK62" s="203">
        <v>85</v>
      </c>
    </row>
    <row r="63" spans="1:37" ht="45">
      <c r="A63" s="189">
        <v>41</v>
      </c>
      <c r="B63" s="219">
        <v>40</v>
      </c>
      <c r="C63" s="243" t="s">
        <v>1165</v>
      </c>
      <c r="D63" s="243" t="s">
        <v>266</v>
      </c>
      <c r="E63" s="243" t="s">
        <v>267</v>
      </c>
      <c r="F63" s="275">
        <v>28</v>
      </c>
      <c r="G63" s="275"/>
      <c r="H63" s="275">
        <v>34.4</v>
      </c>
      <c r="I63" s="275"/>
      <c r="J63" s="275">
        <v>29.4</v>
      </c>
      <c r="K63" s="275"/>
      <c r="L63" s="275"/>
      <c r="M63" s="275"/>
      <c r="N63" s="203">
        <v>6642001.3399999999</v>
      </c>
      <c r="O63" s="203">
        <v>4563054.92</v>
      </c>
      <c r="P63" s="276">
        <f t="shared" si="0"/>
        <v>30.599999999999998</v>
      </c>
      <c r="Q63" s="162"/>
      <c r="R63" s="277">
        <f t="shared" si="5"/>
        <v>30.599999999999998</v>
      </c>
      <c r="S63" s="162"/>
      <c r="T63" s="162"/>
      <c r="U63" s="161" t="e">
        <f t="shared" si="9"/>
        <v>#N/A</v>
      </c>
      <c r="V63" s="162" t="s">
        <v>571</v>
      </c>
      <c r="W63" s="162" t="s">
        <v>1106</v>
      </c>
      <c r="X63" s="162" t="s">
        <v>666</v>
      </c>
      <c r="Y63" s="162" t="s">
        <v>1107</v>
      </c>
      <c r="Z63" s="162" t="s">
        <v>764</v>
      </c>
      <c r="AA63" s="162" t="s">
        <v>1108</v>
      </c>
      <c r="AB63" s="162" t="s">
        <v>1109</v>
      </c>
      <c r="AC63" s="162" t="s">
        <v>1110</v>
      </c>
      <c r="AD63" s="162" t="s">
        <v>1111</v>
      </c>
      <c r="AE63" s="162" t="s">
        <v>1112</v>
      </c>
      <c r="AF63" s="278"/>
      <c r="AG63" s="278"/>
      <c r="AH63" s="279">
        <f t="shared" si="6"/>
        <v>0.7649999999999999</v>
      </c>
      <c r="AI63" s="280" t="e">
        <f t="shared" si="4"/>
        <v>#REF!</v>
      </c>
      <c r="AJ63" s="265"/>
      <c r="AK63" s="203">
        <v>68.7</v>
      </c>
    </row>
    <row r="64" spans="1:37" ht="45">
      <c r="A64" s="189">
        <v>42</v>
      </c>
      <c r="B64" s="219">
        <v>41</v>
      </c>
      <c r="C64" s="243" t="s">
        <v>268</v>
      </c>
      <c r="D64" s="243" t="s">
        <v>269</v>
      </c>
      <c r="E64" s="243" t="s">
        <v>270</v>
      </c>
      <c r="F64" s="275"/>
      <c r="G64" s="275"/>
      <c r="H64" s="275">
        <v>28.8</v>
      </c>
      <c r="I64" s="275">
        <v>34.4</v>
      </c>
      <c r="J64" s="275"/>
      <c r="K64" s="275"/>
      <c r="L64" s="275"/>
      <c r="M64" s="275">
        <v>28.4</v>
      </c>
      <c r="N64" s="203">
        <v>2360474.14</v>
      </c>
      <c r="O64" s="203">
        <v>1913872.43</v>
      </c>
      <c r="P64" s="276">
        <f t="shared" si="0"/>
        <v>30.533333333333331</v>
      </c>
      <c r="Q64" s="162"/>
      <c r="R64" s="277">
        <f t="shared" si="5"/>
        <v>30.533333333333331</v>
      </c>
      <c r="S64" s="162"/>
      <c r="T64" s="162"/>
      <c r="U64" s="161" t="e">
        <f t="shared" si="9"/>
        <v>#N/A</v>
      </c>
      <c r="V64" s="162" t="s">
        <v>571</v>
      </c>
      <c r="W64" s="162" t="s">
        <v>1082</v>
      </c>
      <c r="X64" s="162" t="s">
        <v>573</v>
      </c>
      <c r="Y64" s="162" t="s">
        <v>1083</v>
      </c>
      <c r="Z64" s="162" t="s">
        <v>575</v>
      </c>
      <c r="AA64" s="162" t="s">
        <v>1084</v>
      </c>
      <c r="AB64" s="162" t="s">
        <v>1085</v>
      </c>
      <c r="AC64" s="162">
        <v>324756328</v>
      </c>
      <c r="AD64" s="162">
        <v>324756301</v>
      </c>
      <c r="AE64" s="162" t="s">
        <v>1086</v>
      </c>
      <c r="AF64" s="278"/>
      <c r="AG64" s="278"/>
      <c r="AH64" s="279">
        <f t="shared" si="6"/>
        <v>0.76333333333333331</v>
      </c>
      <c r="AI64" s="280" t="e">
        <f t="shared" si="4"/>
        <v>#REF!</v>
      </c>
      <c r="AJ64" s="265"/>
      <c r="AK64" s="203">
        <v>81.08</v>
      </c>
    </row>
    <row r="65" spans="1:37" ht="75">
      <c r="A65" s="189">
        <v>43</v>
      </c>
      <c r="B65" s="219">
        <v>42</v>
      </c>
      <c r="C65" s="243" t="s">
        <v>271</v>
      </c>
      <c r="D65" s="243" t="s">
        <v>272</v>
      </c>
      <c r="E65" s="243" t="s">
        <v>273</v>
      </c>
      <c r="F65" s="275">
        <v>27.4</v>
      </c>
      <c r="G65" s="275"/>
      <c r="H65" s="275">
        <v>32.200000000000003</v>
      </c>
      <c r="I65" s="275"/>
      <c r="J65" s="275"/>
      <c r="K65" s="275"/>
      <c r="L65" s="275">
        <v>31.6</v>
      </c>
      <c r="M65" s="275"/>
      <c r="N65" s="203">
        <v>4714724.8499999996</v>
      </c>
      <c r="O65" s="203">
        <v>4007516.12</v>
      </c>
      <c r="P65" s="276">
        <f t="shared" si="0"/>
        <v>30.400000000000002</v>
      </c>
      <c r="Q65" s="162"/>
      <c r="R65" s="277">
        <f t="shared" si="5"/>
        <v>30.400000000000002</v>
      </c>
      <c r="S65" s="162"/>
      <c r="T65" s="162"/>
      <c r="U65" s="161" t="e">
        <f t="shared" si="9"/>
        <v>#N/A</v>
      </c>
      <c r="V65" s="162" t="s">
        <v>571</v>
      </c>
      <c r="W65" s="162" t="s">
        <v>847</v>
      </c>
      <c r="X65" s="162" t="s">
        <v>848</v>
      </c>
      <c r="Y65" s="162" t="s">
        <v>849</v>
      </c>
      <c r="Z65" s="162" t="s">
        <v>624</v>
      </c>
      <c r="AA65" s="162" t="s">
        <v>850</v>
      </c>
      <c r="AB65" s="162" t="s">
        <v>851</v>
      </c>
      <c r="AC65" s="162" t="s">
        <v>852</v>
      </c>
      <c r="AD65" s="162" t="s">
        <v>853</v>
      </c>
      <c r="AE65" s="162" t="s">
        <v>854</v>
      </c>
      <c r="AF65" s="278"/>
      <c r="AG65" s="278"/>
      <c r="AH65" s="279">
        <f t="shared" si="6"/>
        <v>0.76</v>
      </c>
      <c r="AI65" s="280" t="e">
        <f t="shared" si="4"/>
        <v>#REF!</v>
      </c>
      <c r="AJ65" s="265"/>
      <c r="AK65" s="203">
        <v>85</v>
      </c>
    </row>
    <row r="66" spans="1:37" ht="92.25" customHeight="1">
      <c r="A66" s="189">
        <v>44</v>
      </c>
      <c r="B66" s="219">
        <v>43</v>
      </c>
      <c r="C66" s="243" t="s">
        <v>1180</v>
      </c>
      <c r="D66" s="243" t="s">
        <v>274</v>
      </c>
      <c r="E66" s="243" t="s">
        <v>275</v>
      </c>
      <c r="F66" s="275">
        <v>29.6</v>
      </c>
      <c r="G66" s="275">
        <v>31.2</v>
      </c>
      <c r="H66" s="275">
        <v>30</v>
      </c>
      <c r="I66" s="275"/>
      <c r="J66" s="275"/>
      <c r="K66" s="275"/>
      <c r="L66" s="275"/>
      <c r="M66" s="275"/>
      <c r="N66" s="203">
        <v>16759679.619999999</v>
      </c>
      <c r="O66" s="203">
        <v>13171395.67</v>
      </c>
      <c r="P66" s="276">
        <f t="shared" si="0"/>
        <v>30.266666666666666</v>
      </c>
      <c r="Q66" s="162"/>
      <c r="R66" s="277">
        <f t="shared" si="5"/>
        <v>30.266666666666666</v>
      </c>
      <c r="S66" s="162"/>
      <c r="T66" s="162"/>
      <c r="U66" s="161" t="e">
        <f t="shared" si="9"/>
        <v>#N/A</v>
      </c>
      <c r="V66" s="162" t="s">
        <v>571</v>
      </c>
      <c r="W66" s="162" t="s">
        <v>665</v>
      </c>
      <c r="X66" s="162" t="s">
        <v>666</v>
      </c>
      <c r="Y66" s="162" t="s">
        <v>667</v>
      </c>
      <c r="Z66" s="162" t="s">
        <v>575</v>
      </c>
      <c r="AA66" s="162" t="s">
        <v>668</v>
      </c>
      <c r="AB66" s="162" t="s">
        <v>669</v>
      </c>
      <c r="AC66" s="162">
        <v>48326735104</v>
      </c>
      <c r="AD66" s="162">
        <v>48326736081</v>
      </c>
      <c r="AE66" s="162" t="s">
        <v>670</v>
      </c>
      <c r="AF66" s="278"/>
      <c r="AG66" s="278"/>
      <c r="AH66" s="279">
        <f t="shared" si="6"/>
        <v>0.7566666666666666</v>
      </c>
      <c r="AI66" s="280" t="e">
        <f t="shared" si="4"/>
        <v>#REF!</v>
      </c>
      <c r="AJ66" s="265"/>
      <c r="AK66" s="203">
        <v>85</v>
      </c>
    </row>
    <row r="67" spans="1:37" ht="45">
      <c r="A67" s="189">
        <v>45</v>
      </c>
      <c r="B67" s="219">
        <v>44</v>
      </c>
      <c r="C67" s="243" t="s">
        <v>258</v>
      </c>
      <c r="D67" s="243" t="s">
        <v>276</v>
      </c>
      <c r="E67" s="243" t="s">
        <v>277</v>
      </c>
      <c r="F67" s="275">
        <v>30.2</v>
      </c>
      <c r="G67" s="275">
        <v>34</v>
      </c>
      <c r="H67" s="275"/>
      <c r="I67" s="275"/>
      <c r="J67" s="275"/>
      <c r="K67" s="275"/>
      <c r="L67" s="275">
        <v>26.4</v>
      </c>
      <c r="M67" s="275"/>
      <c r="N67" s="203">
        <v>2752930.66</v>
      </c>
      <c r="O67" s="203">
        <v>2339991.06</v>
      </c>
      <c r="P67" s="276">
        <f t="shared" si="0"/>
        <v>30.2</v>
      </c>
      <c r="Q67" s="162"/>
      <c r="R67" s="277">
        <f t="shared" si="5"/>
        <v>30.2</v>
      </c>
      <c r="S67" s="162"/>
      <c r="T67" s="162"/>
      <c r="U67" s="161" t="e">
        <f t="shared" si="9"/>
        <v>#N/A</v>
      </c>
      <c r="V67" s="162" t="s">
        <v>571</v>
      </c>
      <c r="W67" s="162" t="s">
        <v>767</v>
      </c>
      <c r="X67" s="162" t="s">
        <v>596</v>
      </c>
      <c r="Y67" s="162" t="s">
        <v>768</v>
      </c>
      <c r="Z67" s="162" t="s">
        <v>575</v>
      </c>
      <c r="AA67" s="162" t="s">
        <v>769</v>
      </c>
      <c r="AB67" s="162" t="s">
        <v>770</v>
      </c>
      <c r="AC67" s="162" t="s">
        <v>771</v>
      </c>
      <c r="AD67" s="162" t="s">
        <v>771</v>
      </c>
      <c r="AE67" s="162" t="s">
        <v>772</v>
      </c>
      <c r="AF67" s="278"/>
      <c r="AG67" s="278"/>
      <c r="AH67" s="279">
        <f t="shared" si="6"/>
        <v>0.755</v>
      </c>
      <c r="AI67" s="280" t="e">
        <f t="shared" si="4"/>
        <v>#REF!</v>
      </c>
      <c r="AJ67" s="265"/>
      <c r="AK67" s="203">
        <v>85</v>
      </c>
    </row>
    <row r="68" spans="1:37" ht="67.5" customHeight="1">
      <c r="A68" s="189">
        <v>46</v>
      </c>
      <c r="B68" s="219">
        <v>45</v>
      </c>
      <c r="C68" s="243" t="s">
        <v>278</v>
      </c>
      <c r="D68" s="243" t="s">
        <v>279</v>
      </c>
      <c r="E68" s="243" t="s">
        <v>280</v>
      </c>
      <c r="F68" s="275">
        <v>32.799999999999997</v>
      </c>
      <c r="G68" s="275">
        <v>30.6</v>
      </c>
      <c r="H68" s="275"/>
      <c r="I68" s="275"/>
      <c r="J68" s="275">
        <v>27.2</v>
      </c>
      <c r="K68" s="275"/>
      <c r="L68" s="275"/>
      <c r="M68" s="275"/>
      <c r="N68" s="203">
        <v>488473.34</v>
      </c>
      <c r="O68" s="203">
        <v>415202.33</v>
      </c>
      <c r="P68" s="276">
        <f t="shared" si="0"/>
        <v>30.2</v>
      </c>
      <c r="Q68" s="162"/>
      <c r="R68" s="277">
        <f t="shared" si="5"/>
        <v>30.2</v>
      </c>
      <c r="S68" s="162"/>
      <c r="T68" s="162"/>
      <c r="U68" s="161" t="e">
        <f t="shared" si="9"/>
        <v>#N/A</v>
      </c>
      <c r="V68" s="162" t="s">
        <v>571</v>
      </c>
      <c r="W68" s="162" t="s">
        <v>754</v>
      </c>
      <c r="X68" s="162" t="s">
        <v>636</v>
      </c>
      <c r="Y68" s="162" t="s">
        <v>755</v>
      </c>
      <c r="Z68" s="162" t="s">
        <v>756</v>
      </c>
      <c r="AA68" s="162" t="s">
        <v>757</v>
      </c>
      <c r="AB68" s="162" t="s">
        <v>609</v>
      </c>
      <c r="AC68" s="162" t="s">
        <v>758</v>
      </c>
      <c r="AD68" s="162" t="s">
        <v>759</v>
      </c>
      <c r="AE68" s="162" t="s">
        <v>760</v>
      </c>
      <c r="AF68" s="278"/>
      <c r="AG68" s="278"/>
      <c r="AH68" s="279">
        <f t="shared" si="6"/>
        <v>0.755</v>
      </c>
      <c r="AI68" s="280" t="e">
        <f t="shared" si="4"/>
        <v>#REF!</v>
      </c>
      <c r="AJ68" s="265"/>
      <c r="AK68" s="203">
        <v>85</v>
      </c>
    </row>
    <row r="69" spans="1:37" ht="60">
      <c r="A69" s="189">
        <v>47</v>
      </c>
      <c r="B69" s="219">
        <v>46</v>
      </c>
      <c r="C69" s="243" t="s">
        <v>224</v>
      </c>
      <c r="D69" s="243" t="s">
        <v>281</v>
      </c>
      <c r="E69" s="243" t="s">
        <v>282</v>
      </c>
      <c r="F69" s="275">
        <v>34.6</v>
      </c>
      <c r="G69" s="275">
        <v>26.6</v>
      </c>
      <c r="H69" s="275"/>
      <c r="I69" s="275"/>
      <c r="J69" s="275"/>
      <c r="K69" s="275">
        <v>29.2</v>
      </c>
      <c r="L69" s="275"/>
      <c r="M69" s="275"/>
      <c r="N69" s="203">
        <v>4363394.1900000004</v>
      </c>
      <c r="O69" s="203">
        <v>3708885.06</v>
      </c>
      <c r="P69" s="276">
        <f t="shared" si="0"/>
        <v>30.133333333333336</v>
      </c>
      <c r="Q69" s="162"/>
      <c r="R69" s="277">
        <f t="shared" si="5"/>
        <v>30.133333333333336</v>
      </c>
      <c r="S69" s="162"/>
      <c r="T69" s="162"/>
      <c r="U69" s="161" t="e">
        <f t="shared" si="9"/>
        <v>#N/A</v>
      </c>
      <c r="V69" s="162" t="s">
        <v>571</v>
      </c>
      <c r="W69" s="162" t="s">
        <v>822</v>
      </c>
      <c r="X69" s="162" t="s">
        <v>573</v>
      </c>
      <c r="Y69" s="162" t="s">
        <v>823</v>
      </c>
      <c r="Z69" s="162" t="s">
        <v>824</v>
      </c>
      <c r="AA69" s="162" t="s">
        <v>825</v>
      </c>
      <c r="AB69" s="162" t="s">
        <v>826</v>
      </c>
      <c r="AC69" s="162">
        <v>343278048</v>
      </c>
      <c r="AD69" s="162">
        <v>343278081</v>
      </c>
      <c r="AE69" s="162" t="s">
        <v>827</v>
      </c>
      <c r="AF69" s="278"/>
      <c r="AG69" s="278"/>
      <c r="AH69" s="279">
        <f t="shared" si="6"/>
        <v>0.75333333333333341</v>
      </c>
      <c r="AI69" s="280" t="e">
        <f t="shared" si="4"/>
        <v>#REF!</v>
      </c>
      <c r="AJ69" s="265"/>
      <c r="AK69" s="203">
        <v>85</v>
      </c>
    </row>
    <row r="70" spans="1:37" ht="69.75" customHeight="1">
      <c r="A70" s="189">
        <v>48</v>
      </c>
      <c r="B70" s="219">
        <v>47</v>
      </c>
      <c r="C70" s="243" t="s">
        <v>236</v>
      </c>
      <c r="D70" s="243" t="s">
        <v>283</v>
      </c>
      <c r="E70" s="243" t="s">
        <v>284</v>
      </c>
      <c r="F70" s="275">
        <v>29.6</v>
      </c>
      <c r="G70" s="275"/>
      <c r="H70" s="275"/>
      <c r="I70" s="275">
        <v>34.799999999999997</v>
      </c>
      <c r="J70" s="275">
        <v>26</v>
      </c>
      <c r="K70" s="275"/>
      <c r="L70" s="275"/>
      <c r="M70" s="275"/>
      <c r="N70" s="203">
        <v>1653927.67</v>
      </c>
      <c r="O70" s="203">
        <v>1405838.51</v>
      </c>
      <c r="P70" s="276">
        <f t="shared" ref="P70:P99" si="10">AVERAGE(F70:M70)</f>
        <v>30.133333333333336</v>
      </c>
      <c r="Q70" s="162"/>
      <c r="R70" s="277">
        <f t="shared" si="5"/>
        <v>30.133333333333336</v>
      </c>
      <c r="S70" s="162"/>
      <c r="T70" s="162"/>
      <c r="U70" s="161" t="e">
        <f t="shared" si="9"/>
        <v>#N/A</v>
      </c>
      <c r="V70" s="162" t="s">
        <v>571</v>
      </c>
      <c r="W70" s="162" t="s">
        <v>877</v>
      </c>
      <c r="X70" s="162" t="s">
        <v>856</v>
      </c>
      <c r="Y70" s="162" t="s">
        <v>878</v>
      </c>
      <c r="Z70" s="162" t="s">
        <v>879</v>
      </c>
      <c r="AA70" s="162" t="s">
        <v>880</v>
      </c>
      <c r="AB70" s="162" t="s">
        <v>881</v>
      </c>
      <c r="AC70" s="162">
        <v>322887095</v>
      </c>
      <c r="AD70" s="162">
        <v>322887055</v>
      </c>
      <c r="AE70" s="162" t="s">
        <v>882</v>
      </c>
      <c r="AF70" s="278"/>
      <c r="AG70" s="278"/>
      <c r="AH70" s="279">
        <f t="shared" si="6"/>
        <v>0.75333333333333341</v>
      </c>
      <c r="AI70" s="280" t="e">
        <f t="shared" si="4"/>
        <v>#REF!</v>
      </c>
      <c r="AJ70" s="265"/>
      <c r="AK70" s="203">
        <v>85</v>
      </c>
    </row>
    <row r="71" spans="1:37" ht="30">
      <c r="A71" s="189">
        <v>49</v>
      </c>
      <c r="B71" s="219">
        <v>48</v>
      </c>
      <c r="C71" s="243" t="s">
        <v>285</v>
      </c>
      <c r="D71" s="243" t="s">
        <v>286</v>
      </c>
      <c r="E71" s="243" t="s">
        <v>287</v>
      </c>
      <c r="F71" s="275">
        <v>28.2</v>
      </c>
      <c r="G71" s="275">
        <v>33.799999999999997</v>
      </c>
      <c r="H71" s="275"/>
      <c r="I71" s="275"/>
      <c r="J71" s="275"/>
      <c r="K71" s="275"/>
      <c r="L71" s="275"/>
      <c r="M71" s="275">
        <v>28.2</v>
      </c>
      <c r="N71" s="203">
        <v>6219751.1500000004</v>
      </c>
      <c r="O71" s="203">
        <v>5286788.47</v>
      </c>
      <c r="P71" s="276">
        <f t="shared" si="10"/>
        <v>30.066666666666666</v>
      </c>
      <c r="Q71" s="162"/>
      <c r="R71" s="277">
        <f t="shared" si="5"/>
        <v>30.066666666666666</v>
      </c>
      <c r="S71" s="162"/>
      <c r="T71" s="162"/>
      <c r="U71" s="161" t="e">
        <f t="shared" si="9"/>
        <v>#N/A</v>
      </c>
      <c r="V71" s="162" t="s">
        <v>571</v>
      </c>
      <c r="W71" s="162" t="s">
        <v>581</v>
      </c>
      <c r="X71" s="162" t="s">
        <v>573</v>
      </c>
      <c r="Y71" s="162" t="s">
        <v>582</v>
      </c>
      <c r="Z71" s="162" t="s">
        <v>583</v>
      </c>
      <c r="AA71" s="162" t="s">
        <v>584</v>
      </c>
      <c r="AB71" s="162" t="s">
        <v>585</v>
      </c>
      <c r="AC71" s="162" t="s">
        <v>586</v>
      </c>
      <c r="AD71" s="162" t="s">
        <v>586</v>
      </c>
      <c r="AE71" s="162" t="s">
        <v>587</v>
      </c>
      <c r="AF71" s="278"/>
      <c r="AG71" s="278"/>
      <c r="AH71" s="279">
        <f t="shared" si="6"/>
        <v>0.75166666666666671</v>
      </c>
      <c r="AI71" s="280" t="e">
        <f t="shared" si="4"/>
        <v>#REF!</v>
      </c>
      <c r="AJ71" s="265"/>
      <c r="AK71" s="203">
        <v>85</v>
      </c>
    </row>
    <row r="72" spans="1:37" ht="70.5" customHeight="1">
      <c r="A72" s="189">
        <v>50</v>
      </c>
      <c r="B72" s="219">
        <v>49</v>
      </c>
      <c r="C72" s="243" t="s">
        <v>288</v>
      </c>
      <c r="D72" s="243" t="s">
        <v>289</v>
      </c>
      <c r="E72" s="243" t="s">
        <v>290</v>
      </c>
      <c r="F72" s="275">
        <v>28.8</v>
      </c>
      <c r="G72" s="275">
        <v>30.6</v>
      </c>
      <c r="H72" s="275"/>
      <c r="I72" s="275"/>
      <c r="J72" s="275"/>
      <c r="K72" s="275"/>
      <c r="L72" s="275"/>
      <c r="M72" s="275">
        <v>30.2</v>
      </c>
      <c r="N72" s="203">
        <v>1606432.18</v>
      </c>
      <c r="O72" s="203">
        <v>1365467.35</v>
      </c>
      <c r="P72" s="276">
        <f t="shared" si="10"/>
        <v>29.866666666666671</v>
      </c>
      <c r="Q72" s="162"/>
      <c r="R72" s="277">
        <f t="shared" si="5"/>
        <v>29.866666666666671</v>
      </c>
      <c r="S72" s="162"/>
      <c r="T72" s="162"/>
      <c r="U72" s="161" t="e">
        <f t="shared" si="9"/>
        <v>#N/A</v>
      </c>
      <c r="V72" s="162" t="s">
        <v>571</v>
      </c>
      <c r="W72" s="162" t="s">
        <v>754</v>
      </c>
      <c r="X72" s="162" t="s">
        <v>636</v>
      </c>
      <c r="Y72" s="162" t="s">
        <v>755</v>
      </c>
      <c r="Z72" s="162" t="s">
        <v>756</v>
      </c>
      <c r="AA72" s="162" t="s">
        <v>757</v>
      </c>
      <c r="AB72" s="162" t="s">
        <v>609</v>
      </c>
      <c r="AC72" s="162" t="s">
        <v>758</v>
      </c>
      <c r="AD72" s="162" t="s">
        <v>759</v>
      </c>
      <c r="AE72" s="162" t="s">
        <v>761</v>
      </c>
      <c r="AF72" s="278"/>
      <c r="AG72" s="278"/>
      <c r="AH72" s="279">
        <f t="shared" si="6"/>
        <v>0.74666666666666681</v>
      </c>
      <c r="AI72" s="280" t="e">
        <f t="shared" ref="AI72:AI99" si="11">AI71+O72</f>
        <v>#REF!</v>
      </c>
      <c r="AJ72" s="265"/>
      <c r="AK72" s="203">
        <v>85</v>
      </c>
    </row>
    <row r="73" spans="1:37" ht="50.25" customHeight="1">
      <c r="A73" s="189">
        <v>51</v>
      </c>
      <c r="B73" s="219">
        <v>50</v>
      </c>
      <c r="C73" s="243" t="s">
        <v>291</v>
      </c>
      <c r="D73" s="243" t="s">
        <v>292</v>
      </c>
      <c r="E73" s="243" t="s">
        <v>293</v>
      </c>
      <c r="F73" s="275">
        <v>32.200000000000003</v>
      </c>
      <c r="G73" s="275"/>
      <c r="H73" s="275">
        <v>24.2</v>
      </c>
      <c r="I73" s="275"/>
      <c r="J73" s="275"/>
      <c r="K73" s="275"/>
      <c r="L73" s="275"/>
      <c r="M73" s="275">
        <v>32.6</v>
      </c>
      <c r="N73" s="203">
        <v>3522209.36</v>
      </c>
      <c r="O73" s="203">
        <v>2993877.95</v>
      </c>
      <c r="P73" s="276">
        <f t="shared" si="10"/>
        <v>29.666666666666668</v>
      </c>
      <c r="Q73" s="162"/>
      <c r="R73" s="277">
        <f t="shared" si="5"/>
        <v>29.666666666666668</v>
      </c>
      <c r="S73" s="162"/>
      <c r="T73" s="162"/>
      <c r="U73" s="161" t="e">
        <f t="shared" si="9"/>
        <v>#N/A</v>
      </c>
      <c r="V73" s="162" t="s">
        <v>571</v>
      </c>
      <c r="W73" s="162" t="s">
        <v>1025</v>
      </c>
      <c r="X73" s="162" t="s">
        <v>573</v>
      </c>
      <c r="Y73" s="162" t="s">
        <v>1026</v>
      </c>
      <c r="Z73" s="162" t="s">
        <v>705</v>
      </c>
      <c r="AA73" s="162" t="s">
        <v>1027</v>
      </c>
      <c r="AB73" s="162" t="s">
        <v>1028</v>
      </c>
      <c r="AC73" s="162" t="s">
        <v>1029</v>
      </c>
      <c r="AD73" s="162" t="s">
        <v>1029</v>
      </c>
      <c r="AE73" s="162" t="s">
        <v>1030</v>
      </c>
      <c r="AF73" s="162" t="s">
        <v>1031</v>
      </c>
      <c r="AG73" s="278"/>
      <c r="AH73" s="279">
        <f t="shared" si="6"/>
        <v>0.7416666666666667</v>
      </c>
      <c r="AI73" s="280" t="e">
        <f t="shared" si="11"/>
        <v>#REF!</v>
      </c>
      <c r="AJ73" s="265"/>
      <c r="AK73" s="203">
        <v>85</v>
      </c>
    </row>
    <row r="74" spans="1:37" ht="69.75" customHeight="1">
      <c r="A74" s="189">
        <v>52</v>
      </c>
      <c r="B74" s="219">
        <v>51</v>
      </c>
      <c r="C74" s="243" t="s">
        <v>236</v>
      </c>
      <c r="D74" s="243" t="s">
        <v>294</v>
      </c>
      <c r="E74" s="243" t="s">
        <v>295</v>
      </c>
      <c r="F74" s="275">
        <v>26.4</v>
      </c>
      <c r="G74" s="275">
        <v>32.200000000000003</v>
      </c>
      <c r="H74" s="275"/>
      <c r="I74" s="275"/>
      <c r="J74" s="275"/>
      <c r="K74" s="275"/>
      <c r="L74" s="275"/>
      <c r="M74" s="275">
        <v>30</v>
      </c>
      <c r="N74" s="203">
        <v>3132026.83</v>
      </c>
      <c r="O74" s="203">
        <v>2662222.7999999998</v>
      </c>
      <c r="P74" s="276">
        <f t="shared" si="10"/>
        <v>29.533333333333331</v>
      </c>
      <c r="Q74" s="162"/>
      <c r="R74" s="277">
        <f t="shared" si="5"/>
        <v>29.533333333333331</v>
      </c>
      <c r="S74" s="162"/>
      <c r="T74" s="162"/>
      <c r="U74" s="161" t="e">
        <f t="shared" si="9"/>
        <v>#N/A</v>
      </c>
      <c r="V74" s="162" t="s">
        <v>571</v>
      </c>
      <c r="W74" s="162" t="s">
        <v>792</v>
      </c>
      <c r="X74" s="162" t="s">
        <v>573</v>
      </c>
      <c r="Y74" s="162" t="s">
        <v>793</v>
      </c>
      <c r="Z74" s="162" t="s">
        <v>794</v>
      </c>
      <c r="AA74" s="162" t="s">
        <v>795</v>
      </c>
      <c r="AB74" s="162" t="s">
        <v>796</v>
      </c>
      <c r="AC74" s="162" t="s">
        <v>797</v>
      </c>
      <c r="AD74" s="162" t="s">
        <v>798</v>
      </c>
      <c r="AE74" s="162" t="s">
        <v>799</v>
      </c>
      <c r="AF74" s="278"/>
      <c r="AG74" s="278"/>
      <c r="AH74" s="279">
        <f t="shared" si="6"/>
        <v>0.73833333333333329</v>
      </c>
      <c r="AI74" s="280" t="e">
        <f t="shared" si="11"/>
        <v>#REF!</v>
      </c>
      <c r="AJ74" s="265"/>
      <c r="AK74" s="203">
        <v>85</v>
      </c>
    </row>
    <row r="75" spans="1:37" ht="75">
      <c r="A75" s="189">
        <v>53</v>
      </c>
      <c r="B75" s="219">
        <v>52</v>
      </c>
      <c r="C75" s="243" t="s">
        <v>296</v>
      </c>
      <c r="D75" s="243" t="s">
        <v>297</v>
      </c>
      <c r="E75" s="243" t="s">
        <v>298</v>
      </c>
      <c r="F75" s="275">
        <v>28.8</v>
      </c>
      <c r="G75" s="275">
        <v>31.4</v>
      </c>
      <c r="H75" s="275"/>
      <c r="I75" s="275"/>
      <c r="J75" s="275"/>
      <c r="K75" s="275"/>
      <c r="L75" s="275"/>
      <c r="M75" s="275">
        <v>28</v>
      </c>
      <c r="N75" s="203">
        <v>1493808.68</v>
      </c>
      <c r="O75" s="203">
        <v>1269737.3700000001</v>
      </c>
      <c r="P75" s="276">
        <f t="shared" si="10"/>
        <v>29.400000000000002</v>
      </c>
      <c r="Q75" s="162"/>
      <c r="R75" s="277">
        <f t="shared" si="5"/>
        <v>29.400000000000002</v>
      </c>
      <c r="S75" s="162"/>
      <c r="T75" s="162"/>
      <c r="U75" s="161" t="e">
        <f t="shared" si="9"/>
        <v>#N/A</v>
      </c>
      <c r="V75" s="162" t="s">
        <v>571</v>
      </c>
      <c r="W75" s="162" t="s">
        <v>659</v>
      </c>
      <c r="X75" s="162" t="s">
        <v>636</v>
      </c>
      <c r="Y75" s="162" t="s">
        <v>660</v>
      </c>
      <c r="Z75" s="162" t="s">
        <v>624</v>
      </c>
      <c r="AA75" s="162" t="s">
        <v>661</v>
      </c>
      <c r="AB75" s="162" t="s">
        <v>662</v>
      </c>
      <c r="AC75" s="162" t="s">
        <v>663</v>
      </c>
      <c r="AD75" s="162" t="s">
        <v>663</v>
      </c>
      <c r="AE75" s="162" t="s">
        <v>664</v>
      </c>
      <c r="AF75" s="278"/>
      <c r="AG75" s="278"/>
      <c r="AH75" s="279">
        <f t="shared" si="6"/>
        <v>0.7350000000000001</v>
      </c>
      <c r="AI75" s="280" t="e">
        <f t="shared" si="11"/>
        <v>#REF!</v>
      </c>
      <c r="AJ75" s="265"/>
      <c r="AK75" s="203">
        <v>85</v>
      </c>
    </row>
    <row r="76" spans="1:37" ht="75">
      <c r="A76" s="189">
        <v>54</v>
      </c>
      <c r="B76" s="219">
        <v>53</v>
      </c>
      <c r="C76" s="243" t="s">
        <v>299</v>
      </c>
      <c r="D76" s="243" t="s">
        <v>300</v>
      </c>
      <c r="E76" s="243" t="s">
        <v>301</v>
      </c>
      <c r="F76" s="275">
        <v>30.8</v>
      </c>
      <c r="G76" s="275"/>
      <c r="H76" s="275"/>
      <c r="I76" s="275"/>
      <c r="J76" s="275">
        <v>28.4</v>
      </c>
      <c r="K76" s="275"/>
      <c r="L76" s="275"/>
      <c r="M76" s="275">
        <v>28.6</v>
      </c>
      <c r="N76" s="203">
        <v>1392513.82</v>
      </c>
      <c r="O76" s="203">
        <v>1183636.74</v>
      </c>
      <c r="P76" s="276">
        <f t="shared" si="10"/>
        <v>29.266666666666669</v>
      </c>
      <c r="Q76" s="162"/>
      <c r="R76" s="277">
        <f t="shared" si="5"/>
        <v>29.266666666666669</v>
      </c>
      <c r="S76" s="162"/>
      <c r="T76" s="162"/>
      <c r="U76" s="161" t="e">
        <f t="shared" si="9"/>
        <v>#N/A</v>
      </c>
      <c r="V76" s="162" t="s">
        <v>571</v>
      </c>
      <c r="W76" s="162" t="s">
        <v>659</v>
      </c>
      <c r="X76" s="162" t="s">
        <v>636</v>
      </c>
      <c r="Y76" s="162" t="s">
        <v>660</v>
      </c>
      <c r="Z76" s="162" t="s">
        <v>624</v>
      </c>
      <c r="AA76" s="162" t="s">
        <v>661</v>
      </c>
      <c r="AB76" s="162" t="s">
        <v>662</v>
      </c>
      <c r="AC76" s="162" t="s">
        <v>663</v>
      </c>
      <c r="AD76" s="162" t="s">
        <v>663</v>
      </c>
      <c r="AE76" s="162" t="s">
        <v>664</v>
      </c>
      <c r="AF76" s="278"/>
      <c r="AG76" s="278"/>
      <c r="AH76" s="279">
        <f t="shared" si="6"/>
        <v>0.73166666666666669</v>
      </c>
      <c r="AI76" s="280" t="e">
        <f t="shared" si="11"/>
        <v>#REF!</v>
      </c>
      <c r="AJ76" s="265"/>
      <c r="AK76" s="203">
        <v>85</v>
      </c>
    </row>
    <row r="77" spans="1:37" ht="84.75" customHeight="1">
      <c r="A77" s="189">
        <v>55</v>
      </c>
      <c r="B77" s="219">
        <v>54</v>
      </c>
      <c r="C77" s="243" t="s">
        <v>302</v>
      </c>
      <c r="D77" s="243" t="s">
        <v>303</v>
      </c>
      <c r="E77" s="243" t="s">
        <v>304</v>
      </c>
      <c r="F77" s="275">
        <v>26.8</v>
      </c>
      <c r="G77" s="275">
        <v>32.6</v>
      </c>
      <c r="H77" s="275"/>
      <c r="I77" s="275"/>
      <c r="J77" s="275"/>
      <c r="K77" s="275"/>
      <c r="L77" s="275"/>
      <c r="M77" s="275">
        <v>28.2</v>
      </c>
      <c r="N77" s="203">
        <v>9475464.0700000003</v>
      </c>
      <c r="O77" s="203">
        <v>8054144.4500000002</v>
      </c>
      <c r="P77" s="276">
        <f t="shared" si="10"/>
        <v>29.200000000000003</v>
      </c>
      <c r="Q77" s="162"/>
      <c r="R77" s="277">
        <f t="shared" si="5"/>
        <v>29.200000000000003</v>
      </c>
      <c r="S77" s="162"/>
      <c r="T77" s="162"/>
      <c r="U77" s="161" t="e">
        <f t="shared" si="9"/>
        <v>#N/A</v>
      </c>
      <c r="V77" s="162" t="s">
        <v>571</v>
      </c>
      <c r="W77" s="162" t="s">
        <v>703</v>
      </c>
      <c r="X77" s="162" t="s">
        <v>573</v>
      </c>
      <c r="Y77" s="162" t="s">
        <v>704</v>
      </c>
      <c r="Z77" s="162" t="s">
        <v>705</v>
      </c>
      <c r="AA77" s="162" t="s">
        <v>706</v>
      </c>
      <c r="AB77" s="162" t="s">
        <v>707</v>
      </c>
      <c r="AC77" s="162" t="s">
        <v>708</v>
      </c>
      <c r="AD77" s="162" t="s">
        <v>709</v>
      </c>
      <c r="AE77" s="162" t="s">
        <v>710</v>
      </c>
      <c r="AF77" s="278"/>
      <c r="AG77" s="278"/>
      <c r="AH77" s="279">
        <f t="shared" si="6"/>
        <v>0.73000000000000009</v>
      </c>
      <c r="AI77" s="280" t="e">
        <f t="shared" si="11"/>
        <v>#REF!</v>
      </c>
      <c r="AJ77" s="265"/>
      <c r="AK77" s="203">
        <v>85</v>
      </c>
    </row>
    <row r="78" spans="1:37" ht="60">
      <c r="A78" s="189">
        <v>56</v>
      </c>
      <c r="B78" s="219">
        <v>55</v>
      </c>
      <c r="C78" s="243" t="s">
        <v>148</v>
      </c>
      <c r="D78" s="243" t="s">
        <v>305</v>
      </c>
      <c r="E78" s="243" t="s">
        <v>306</v>
      </c>
      <c r="F78" s="275">
        <v>30.4</v>
      </c>
      <c r="G78" s="275">
        <v>28.8</v>
      </c>
      <c r="H78" s="275">
        <v>28.4</v>
      </c>
      <c r="I78" s="275"/>
      <c r="J78" s="275"/>
      <c r="K78" s="275"/>
      <c r="L78" s="275"/>
      <c r="M78" s="275"/>
      <c r="N78" s="203">
        <v>592945.9</v>
      </c>
      <c r="O78" s="203">
        <v>504004.02</v>
      </c>
      <c r="P78" s="276">
        <f t="shared" si="10"/>
        <v>29.2</v>
      </c>
      <c r="Q78" s="162"/>
      <c r="R78" s="277">
        <f t="shared" si="5"/>
        <v>29.2</v>
      </c>
      <c r="S78" s="162"/>
      <c r="T78" s="162"/>
      <c r="U78" s="161" t="e">
        <f t="shared" si="9"/>
        <v>#N/A</v>
      </c>
      <c r="V78" s="162" t="s">
        <v>571</v>
      </c>
      <c r="W78" s="162" t="s">
        <v>695</v>
      </c>
      <c r="X78" s="162" t="s">
        <v>636</v>
      </c>
      <c r="Y78" s="162" t="s">
        <v>696</v>
      </c>
      <c r="Z78" s="162" t="s">
        <v>697</v>
      </c>
      <c r="AA78" s="162" t="s">
        <v>698</v>
      </c>
      <c r="AB78" s="162" t="s">
        <v>699</v>
      </c>
      <c r="AC78" s="162" t="s">
        <v>700</v>
      </c>
      <c r="AD78" s="162" t="s">
        <v>701</v>
      </c>
      <c r="AE78" s="162" t="s">
        <v>702</v>
      </c>
      <c r="AF78" s="278"/>
      <c r="AG78" s="278"/>
      <c r="AH78" s="279">
        <f t="shared" si="6"/>
        <v>0.73</v>
      </c>
      <c r="AI78" s="280" t="e">
        <f t="shared" si="11"/>
        <v>#REF!</v>
      </c>
      <c r="AJ78" s="265"/>
      <c r="AK78" s="203">
        <v>85</v>
      </c>
    </row>
    <row r="79" spans="1:37" ht="45">
      <c r="A79" s="189">
        <v>57</v>
      </c>
      <c r="B79" s="219">
        <v>56</v>
      </c>
      <c r="C79" s="243" t="s">
        <v>1175</v>
      </c>
      <c r="D79" s="243" t="s">
        <v>307</v>
      </c>
      <c r="E79" s="243" t="s">
        <v>308</v>
      </c>
      <c r="F79" s="275">
        <v>28.2</v>
      </c>
      <c r="G79" s="275">
        <v>31.2</v>
      </c>
      <c r="H79" s="275"/>
      <c r="I79" s="275"/>
      <c r="J79" s="275"/>
      <c r="K79" s="275"/>
      <c r="L79" s="275"/>
      <c r="M79" s="275">
        <v>28.2</v>
      </c>
      <c r="N79" s="203">
        <v>3565618.12</v>
      </c>
      <c r="O79" s="203">
        <v>3030775.4</v>
      </c>
      <c r="P79" s="276">
        <f t="shared" si="10"/>
        <v>29.2</v>
      </c>
      <c r="Q79" s="162"/>
      <c r="R79" s="277">
        <f t="shared" si="5"/>
        <v>29.2</v>
      </c>
      <c r="S79" s="162"/>
      <c r="T79" s="162"/>
      <c r="U79" s="161" t="e">
        <f t="shared" si="9"/>
        <v>#N/A</v>
      </c>
      <c r="V79" s="162" t="s">
        <v>571</v>
      </c>
      <c r="W79" s="162" t="s">
        <v>703</v>
      </c>
      <c r="X79" s="162" t="s">
        <v>573</v>
      </c>
      <c r="Y79" s="162" t="s">
        <v>704</v>
      </c>
      <c r="Z79" s="162" t="s">
        <v>705</v>
      </c>
      <c r="AA79" s="162" t="s">
        <v>706</v>
      </c>
      <c r="AB79" s="162" t="s">
        <v>707</v>
      </c>
      <c r="AC79" s="162" t="s">
        <v>708</v>
      </c>
      <c r="AD79" s="162" t="s">
        <v>709</v>
      </c>
      <c r="AE79" s="162" t="s">
        <v>710</v>
      </c>
      <c r="AF79" s="278"/>
      <c r="AG79" s="278"/>
      <c r="AH79" s="279">
        <f t="shared" si="6"/>
        <v>0.73</v>
      </c>
      <c r="AI79" s="280" t="e">
        <f t="shared" si="11"/>
        <v>#REF!</v>
      </c>
      <c r="AJ79" s="265"/>
      <c r="AK79" s="203">
        <v>85</v>
      </c>
    </row>
    <row r="80" spans="1:37" ht="86.25" customHeight="1">
      <c r="A80" s="189">
        <v>58</v>
      </c>
      <c r="B80" s="219">
        <v>57</v>
      </c>
      <c r="C80" s="243" t="s">
        <v>309</v>
      </c>
      <c r="D80" s="243" t="s">
        <v>310</v>
      </c>
      <c r="E80" s="243" t="s">
        <v>311</v>
      </c>
      <c r="F80" s="275"/>
      <c r="G80" s="275"/>
      <c r="H80" s="275"/>
      <c r="I80" s="275">
        <v>34.200000000000003</v>
      </c>
      <c r="J80" s="275">
        <v>24.4</v>
      </c>
      <c r="K80" s="275">
        <v>28.6</v>
      </c>
      <c r="L80" s="275"/>
      <c r="M80" s="275"/>
      <c r="N80" s="203">
        <v>2844669.14</v>
      </c>
      <c r="O80" s="203">
        <v>2417968.7599999998</v>
      </c>
      <c r="P80" s="276">
        <f t="shared" si="10"/>
        <v>29.066666666666666</v>
      </c>
      <c r="Q80" s="162"/>
      <c r="R80" s="277">
        <f t="shared" si="5"/>
        <v>29.066666666666666</v>
      </c>
      <c r="S80" s="162"/>
      <c r="T80" s="162"/>
      <c r="U80" s="161" t="e">
        <f t="shared" si="9"/>
        <v>#N/A</v>
      </c>
      <c r="V80" s="162" t="s">
        <v>571</v>
      </c>
      <c r="W80" s="162" t="s">
        <v>1054</v>
      </c>
      <c r="X80" s="162" t="s">
        <v>666</v>
      </c>
      <c r="Y80" s="162" t="s">
        <v>1055</v>
      </c>
      <c r="Z80" s="162" t="s">
        <v>1056</v>
      </c>
      <c r="AA80" s="162" t="s">
        <v>1057</v>
      </c>
      <c r="AB80" s="162" t="s">
        <v>1058</v>
      </c>
      <c r="AC80" s="162" t="s">
        <v>1059</v>
      </c>
      <c r="AD80" s="162" t="s">
        <v>1060</v>
      </c>
      <c r="AE80" s="162" t="s">
        <v>1061</v>
      </c>
      <c r="AF80" s="278"/>
      <c r="AG80" s="278"/>
      <c r="AH80" s="279">
        <f t="shared" si="6"/>
        <v>0.72666666666666668</v>
      </c>
      <c r="AI80" s="280" t="e">
        <f t="shared" si="11"/>
        <v>#REF!</v>
      </c>
      <c r="AJ80" s="265"/>
      <c r="AK80" s="203">
        <v>85</v>
      </c>
    </row>
    <row r="81" spans="1:37" ht="75">
      <c r="A81" s="189">
        <v>59</v>
      </c>
      <c r="B81" s="219">
        <v>58</v>
      </c>
      <c r="C81" s="243" t="s">
        <v>312</v>
      </c>
      <c r="D81" s="243" t="s">
        <v>313</v>
      </c>
      <c r="E81" s="243" t="s">
        <v>314</v>
      </c>
      <c r="F81" s="275">
        <v>28.8</v>
      </c>
      <c r="G81" s="275">
        <v>30.2</v>
      </c>
      <c r="H81" s="275"/>
      <c r="I81" s="275"/>
      <c r="J81" s="275"/>
      <c r="K81" s="275"/>
      <c r="L81" s="275"/>
      <c r="M81" s="275">
        <v>28</v>
      </c>
      <c r="N81" s="203">
        <v>11437837.75</v>
      </c>
      <c r="O81" s="203">
        <v>7434594.5300000003</v>
      </c>
      <c r="P81" s="276">
        <f t="shared" si="10"/>
        <v>29</v>
      </c>
      <c r="Q81" s="162"/>
      <c r="R81" s="277">
        <f t="shared" si="5"/>
        <v>29</v>
      </c>
      <c r="S81" s="162"/>
      <c r="T81" s="162"/>
      <c r="U81" s="161" t="e">
        <f t="shared" si="9"/>
        <v>#N/A</v>
      </c>
      <c r="V81" s="162" t="s">
        <v>571</v>
      </c>
      <c r="W81" s="162" t="s">
        <v>659</v>
      </c>
      <c r="X81" s="162" t="s">
        <v>636</v>
      </c>
      <c r="Y81" s="162" t="s">
        <v>660</v>
      </c>
      <c r="Z81" s="162" t="s">
        <v>624</v>
      </c>
      <c r="AA81" s="162" t="s">
        <v>661</v>
      </c>
      <c r="AB81" s="162" t="s">
        <v>662</v>
      </c>
      <c r="AC81" s="162" t="s">
        <v>663</v>
      </c>
      <c r="AD81" s="162" t="s">
        <v>663</v>
      </c>
      <c r="AE81" s="162" t="s">
        <v>664</v>
      </c>
      <c r="AF81" s="278"/>
      <c r="AG81" s="278"/>
      <c r="AH81" s="279">
        <f t="shared" si="6"/>
        <v>0.72499999999999998</v>
      </c>
      <c r="AI81" s="280" t="e">
        <f t="shared" si="11"/>
        <v>#REF!</v>
      </c>
      <c r="AJ81" s="265"/>
      <c r="AK81" s="203">
        <v>65</v>
      </c>
    </row>
    <row r="82" spans="1:37" ht="45">
      <c r="A82" s="189">
        <v>60</v>
      </c>
      <c r="B82" s="219">
        <v>59</v>
      </c>
      <c r="C82" s="243" t="s">
        <v>1152</v>
      </c>
      <c r="D82" s="243" t="s">
        <v>315</v>
      </c>
      <c r="E82" s="243" t="s">
        <v>316</v>
      </c>
      <c r="F82" s="275">
        <v>25.8</v>
      </c>
      <c r="G82" s="275">
        <v>33</v>
      </c>
      <c r="H82" s="275"/>
      <c r="I82" s="275"/>
      <c r="J82" s="275"/>
      <c r="K82" s="275"/>
      <c r="L82" s="275"/>
      <c r="M82" s="275">
        <v>28</v>
      </c>
      <c r="N82" s="203">
        <v>2605338.84</v>
      </c>
      <c r="O82" s="203">
        <v>2214538.0099999998</v>
      </c>
      <c r="P82" s="276">
        <f t="shared" si="10"/>
        <v>28.933333333333334</v>
      </c>
      <c r="Q82" s="162"/>
      <c r="R82" s="277">
        <f t="shared" si="5"/>
        <v>28.933333333333334</v>
      </c>
      <c r="S82" s="162"/>
      <c r="T82" s="162"/>
      <c r="U82" s="161" t="e">
        <f t="shared" si="9"/>
        <v>#N/A</v>
      </c>
      <c r="V82" s="162" t="s">
        <v>571</v>
      </c>
      <c r="W82" s="162" t="s">
        <v>572</v>
      </c>
      <c r="X82" s="162" t="s">
        <v>573</v>
      </c>
      <c r="Y82" s="162" t="s">
        <v>574</v>
      </c>
      <c r="Z82" s="162" t="s">
        <v>575</v>
      </c>
      <c r="AA82" s="162" t="s">
        <v>576</v>
      </c>
      <c r="AB82" s="162" t="s">
        <v>577</v>
      </c>
      <c r="AC82" s="162" t="s">
        <v>578</v>
      </c>
      <c r="AD82" s="162" t="s">
        <v>579</v>
      </c>
      <c r="AE82" s="162" t="s">
        <v>580</v>
      </c>
      <c r="AF82" s="278"/>
      <c r="AG82" s="278"/>
      <c r="AH82" s="279">
        <f t="shared" si="6"/>
        <v>0.72333333333333338</v>
      </c>
      <c r="AI82" s="280" t="e">
        <f t="shared" si="11"/>
        <v>#REF!</v>
      </c>
      <c r="AJ82" s="265"/>
      <c r="AK82" s="203">
        <v>85</v>
      </c>
    </row>
    <row r="83" spans="1:37" ht="45">
      <c r="A83" s="189">
        <v>61</v>
      </c>
      <c r="B83" s="219">
        <v>60</v>
      </c>
      <c r="C83" s="243" t="s">
        <v>1166</v>
      </c>
      <c r="D83" s="243" t="s">
        <v>317</v>
      </c>
      <c r="E83" s="243" t="s">
        <v>318</v>
      </c>
      <c r="F83" s="275">
        <v>33.4</v>
      </c>
      <c r="G83" s="275"/>
      <c r="H83" s="275"/>
      <c r="I83" s="275">
        <v>28</v>
      </c>
      <c r="J83" s="275">
        <v>25.4</v>
      </c>
      <c r="K83" s="275"/>
      <c r="L83" s="275"/>
      <c r="M83" s="275"/>
      <c r="N83" s="203">
        <v>1341051.6399999999</v>
      </c>
      <c r="O83" s="203">
        <v>1139893.8899999999</v>
      </c>
      <c r="P83" s="276">
        <f t="shared" si="10"/>
        <v>28.933333333333334</v>
      </c>
      <c r="Q83" s="162"/>
      <c r="R83" s="277">
        <f t="shared" si="5"/>
        <v>28.933333333333334</v>
      </c>
      <c r="S83" s="162"/>
      <c r="T83" s="162"/>
      <c r="U83" s="161" t="e">
        <f t="shared" si="9"/>
        <v>#N/A</v>
      </c>
      <c r="V83" s="162" t="s">
        <v>658</v>
      </c>
      <c r="W83" s="162" t="s">
        <v>921</v>
      </c>
      <c r="X83" s="162" t="s">
        <v>573</v>
      </c>
      <c r="Y83" s="162" t="s">
        <v>922</v>
      </c>
      <c r="Z83" s="162" t="s">
        <v>923</v>
      </c>
      <c r="AA83" s="162" t="s">
        <v>924</v>
      </c>
      <c r="AB83" s="162" t="s">
        <v>925</v>
      </c>
      <c r="AC83" s="162">
        <v>338654084</v>
      </c>
      <c r="AD83" s="162">
        <v>338654084</v>
      </c>
      <c r="AE83" s="162" t="s">
        <v>926</v>
      </c>
      <c r="AF83" s="278"/>
      <c r="AG83" s="278"/>
      <c r="AH83" s="279">
        <f t="shared" si="6"/>
        <v>0.72333333333333338</v>
      </c>
      <c r="AI83" s="280" t="e">
        <f t="shared" si="11"/>
        <v>#REF!</v>
      </c>
      <c r="AJ83" s="265"/>
      <c r="AK83" s="203">
        <v>85</v>
      </c>
    </row>
    <row r="84" spans="1:37" ht="75">
      <c r="A84" s="189">
        <v>62</v>
      </c>
      <c r="B84" s="219">
        <v>61</v>
      </c>
      <c r="C84" s="243" t="s">
        <v>1177</v>
      </c>
      <c r="D84" s="243" t="s">
        <v>319</v>
      </c>
      <c r="E84" s="243" t="s">
        <v>320</v>
      </c>
      <c r="F84" s="275">
        <v>28.2</v>
      </c>
      <c r="G84" s="275"/>
      <c r="H84" s="275"/>
      <c r="I84" s="275">
        <v>34</v>
      </c>
      <c r="J84" s="275">
        <v>24.2</v>
      </c>
      <c r="K84" s="275"/>
      <c r="L84" s="275"/>
      <c r="M84" s="275"/>
      <c r="N84" s="203">
        <v>8920088.8599999994</v>
      </c>
      <c r="O84" s="203">
        <v>5352053.3099999996</v>
      </c>
      <c r="P84" s="276">
        <f t="shared" si="10"/>
        <v>28.8</v>
      </c>
      <c r="Q84" s="162"/>
      <c r="R84" s="277">
        <f t="shared" si="5"/>
        <v>28.8</v>
      </c>
      <c r="S84" s="162"/>
      <c r="T84" s="162"/>
      <c r="U84" s="161" t="e">
        <f t="shared" si="9"/>
        <v>#N/A</v>
      </c>
      <c r="V84" s="162" t="s">
        <v>571</v>
      </c>
      <c r="W84" s="162" t="s">
        <v>927</v>
      </c>
      <c r="X84" s="162" t="s">
        <v>636</v>
      </c>
      <c r="Y84" s="162" t="s">
        <v>928</v>
      </c>
      <c r="Z84" s="162" t="s">
        <v>929</v>
      </c>
      <c r="AA84" s="162" t="s">
        <v>930</v>
      </c>
      <c r="AB84" s="162" t="s">
        <v>931</v>
      </c>
      <c r="AC84" s="162">
        <v>323248107</v>
      </c>
      <c r="AD84" s="162">
        <v>323248189</v>
      </c>
      <c r="AE84" s="162" t="s">
        <v>932</v>
      </c>
      <c r="AF84" s="278"/>
      <c r="AG84" s="278"/>
      <c r="AH84" s="279">
        <f t="shared" si="6"/>
        <v>0.72</v>
      </c>
      <c r="AI84" s="280" t="e">
        <f t="shared" si="11"/>
        <v>#REF!</v>
      </c>
      <c r="AJ84" s="265"/>
      <c r="AK84" s="203">
        <v>60</v>
      </c>
    </row>
    <row r="85" spans="1:37" ht="45">
      <c r="A85" s="189">
        <v>63</v>
      </c>
      <c r="B85" s="219">
        <v>62</v>
      </c>
      <c r="C85" s="243" t="s">
        <v>321</v>
      </c>
      <c r="D85" s="243" t="s">
        <v>322</v>
      </c>
      <c r="E85" s="243" t="s">
        <v>323</v>
      </c>
      <c r="F85" s="275">
        <v>24.4</v>
      </c>
      <c r="G85" s="275">
        <v>28.8</v>
      </c>
      <c r="H85" s="275"/>
      <c r="I85" s="275">
        <v>32.6</v>
      </c>
      <c r="J85" s="275"/>
      <c r="K85" s="275"/>
      <c r="L85" s="275"/>
      <c r="M85" s="275"/>
      <c r="N85" s="203">
        <v>3368375.64</v>
      </c>
      <c r="O85" s="203">
        <v>2863119.29</v>
      </c>
      <c r="P85" s="276">
        <f t="shared" si="10"/>
        <v>28.600000000000005</v>
      </c>
      <c r="Q85" s="162"/>
      <c r="R85" s="277">
        <f t="shared" si="5"/>
        <v>28.600000000000005</v>
      </c>
      <c r="S85" s="162"/>
      <c r="T85" s="162"/>
      <c r="U85" s="161" t="e">
        <f t="shared" si="9"/>
        <v>#N/A</v>
      </c>
      <c r="V85" s="162" t="s">
        <v>658</v>
      </c>
      <c r="W85" s="162" t="s">
        <v>862</v>
      </c>
      <c r="X85" s="162" t="s">
        <v>573</v>
      </c>
      <c r="Y85" s="162" t="s">
        <v>863</v>
      </c>
      <c r="Z85" s="162"/>
      <c r="AA85" s="162" t="s">
        <v>864</v>
      </c>
      <c r="AB85" s="162" t="s">
        <v>865</v>
      </c>
      <c r="AC85" s="162" t="s">
        <v>866</v>
      </c>
      <c r="AD85" s="162" t="s">
        <v>867</v>
      </c>
      <c r="AE85" s="162" t="s">
        <v>868</v>
      </c>
      <c r="AF85" s="278"/>
      <c r="AG85" s="278"/>
      <c r="AH85" s="279">
        <f t="shared" si="6"/>
        <v>0.71500000000000008</v>
      </c>
      <c r="AI85" s="280" t="e">
        <f t="shared" si="11"/>
        <v>#REF!</v>
      </c>
      <c r="AJ85" s="265"/>
      <c r="AK85" s="203">
        <v>85</v>
      </c>
    </row>
    <row r="86" spans="1:37" ht="75">
      <c r="A86" s="189">
        <v>64</v>
      </c>
      <c r="B86" s="219">
        <v>63</v>
      </c>
      <c r="C86" s="281" t="s">
        <v>167</v>
      </c>
      <c r="D86" s="281" t="s">
        <v>324</v>
      </c>
      <c r="E86" s="281" t="s">
        <v>325</v>
      </c>
      <c r="F86" s="275">
        <v>32.6</v>
      </c>
      <c r="G86" s="275">
        <v>24.2</v>
      </c>
      <c r="H86" s="275"/>
      <c r="I86" s="275">
        <v>29</v>
      </c>
      <c r="J86" s="275"/>
      <c r="K86" s="275"/>
      <c r="L86" s="275"/>
      <c r="M86" s="275"/>
      <c r="N86" s="240">
        <v>2424640</v>
      </c>
      <c r="O86" s="240">
        <v>2047480</v>
      </c>
      <c r="P86" s="276">
        <f t="shared" si="10"/>
        <v>28.599999999999998</v>
      </c>
      <c r="Q86" s="162"/>
      <c r="R86" s="277">
        <f t="shared" si="5"/>
        <v>28.599999999999998</v>
      </c>
      <c r="S86" s="162"/>
      <c r="T86" s="162"/>
      <c r="U86" s="161" t="e">
        <f t="shared" si="9"/>
        <v>#N/A</v>
      </c>
      <c r="V86" s="162" t="s">
        <v>571</v>
      </c>
      <c r="W86" s="162" t="s">
        <v>913</v>
      </c>
      <c r="X86" s="162" t="s">
        <v>636</v>
      </c>
      <c r="Y86" s="162" t="s">
        <v>914</v>
      </c>
      <c r="Z86" s="162" t="s">
        <v>915</v>
      </c>
      <c r="AA86" s="162" t="s">
        <v>916</v>
      </c>
      <c r="AB86" s="162" t="s">
        <v>917</v>
      </c>
      <c r="AC86" s="162" t="s">
        <v>918</v>
      </c>
      <c r="AD86" s="162" t="s">
        <v>919</v>
      </c>
      <c r="AE86" s="162" t="s">
        <v>920</v>
      </c>
      <c r="AF86" s="278"/>
      <c r="AG86" s="278"/>
      <c r="AH86" s="279">
        <f t="shared" si="6"/>
        <v>0.71499999999999997</v>
      </c>
      <c r="AI86" s="280" t="e">
        <f t="shared" si="11"/>
        <v>#REF!</v>
      </c>
      <c r="AJ86" s="265"/>
      <c r="AK86" s="203">
        <v>85</v>
      </c>
    </row>
    <row r="87" spans="1:37" ht="82.5" customHeight="1">
      <c r="A87" s="189">
        <v>65</v>
      </c>
      <c r="B87" s="219">
        <v>64</v>
      </c>
      <c r="C87" s="243" t="s">
        <v>326</v>
      </c>
      <c r="D87" s="243" t="s">
        <v>327</v>
      </c>
      <c r="E87" s="243" t="s">
        <v>328</v>
      </c>
      <c r="F87" s="275"/>
      <c r="G87" s="275"/>
      <c r="H87" s="275"/>
      <c r="I87" s="275"/>
      <c r="J87" s="275">
        <v>24.2</v>
      </c>
      <c r="K87" s="275"/>
      <c r="L87" s="275">
        <v>32</v>
      </c>
      <c r="M87" s="275">
        <v>28.6</v>
      </c>
      <c r="N87" s="203">
        <v>6332253.0999999996</v>
      </c>
      <c r="O87" s="203">
        <v>5382415.1299999999</v>
      </c>
      <c r="P87" s="276">
        <f t="shared" si="10"/>
        <v>28.266666666666669</v>
      </c>
      <c r="Q87" s="162"/>
      <c r="R87" s="277">
        <f t="shared" si="5"/>
        <v>28.266666666666669</v>
      </c>
      <c r="S87" s="162"/>
      <c r="T87" s="162"/>
      <c r="U87" s="161" t="e">
        <f t="shared" si="9"/>
        <v>#N/A</v>
      </c>
      <c r="V87" s="162" t="s">
        <v>571</v>
      </c>
      <c r="W87" s="162" t="s">
        <v>946</v>
      </c>
      <c r="X87" s="162" t="s">
        <v>573</v>
      </c>
      <c r="Y87" s="162" t="s">
        <v>947</v>
      </c>
      <c r="Z87" s="162" t="s">
        <v>948</v>
      </c>
      <c r="AA87" s="162" t="s">
        <v>949</v>
      </c>
      <c r="AB87" s="162" t="s">
        <v>950</v>
      </c>
      <c r="AC87" s="162" t="s">
        <v>951</v>
      </c>
      <c r="AD87" s="162" t="s">
        <v>952</v>
      </c>
      <c r="AE87" s="162" t="s">
        <v>953</v>
      </c>
      <c r="AF87" s="278"/>
      <c r="AG87" s="278"/>
      <c r="AH87" s="279">
        <f t="shared" si="6"/>
        <v>0.70666666666666678</v>
      </c>
      <c r="AI87" s="280" t="e">
        <f t="shared" si="11"/>
        <v>#REF!</v>
      </c>
      <c r="AJ87" s="265"/>
      <c r="AK87" s="203">
        <v>85</v>
      </c>
    </row>
    <row r="88" spans="1:37" ht="55.5" customHeight="1">
      <c r="A88" s="189">
        <v>66</v>
      </c>
      <c r="B88" s="219">
        <v>65</v>
      </c>
      <c r="C88" s="243" t="s">
        <v>198</v>
      </c>
      <c r="D88" s="243" t="s">
        <v>329</v>
      </c>
      <c r="E88" s="243" t="s">
        <v>330</v>
      </c>
      <c r="F88" s="275">
        <v>25.2</v>
      </c>
      <c r="G88" s="275"/>
      <c r="H88" s="275"/>
      <c r="I88" s="275"/>
      <c r="J88" s="275"/>
      <c r="K88" s="275">
        <v>25</v>
      </c>
      <c r="L88" s="275"/>
      <c r="M88" s="275">
        <v>33.6</v>
      </c>
      <c r="N88" s="203">
        <v>7918556.0999999996</v>
      </c>
      <c r="O88" s="203">
        <v>4751133.66</v>
      </c>
      <c r="P88" s="276">
        <f t="shared" si="10"/>
        <v>27.933333333333337</v>
      </c>
      <c r="Q88" s="162"/>
      <c r="R88" s="277">
        <f t="shared" ref="R88:R99" si="12">PRODUCT(P88,$G$5)</f>
        <v>27.933333333333337</v>
      </c>
      <c r="S88" s="162"/>
      <c r="T88" s="162"/>
      <c r="U88" s="161" t="e">
        <f t="shared" si="9"/>
        <v>#N/A</v>
      </c>
      <c r="V88" s="162" t="s">
        <v>571</v>
      </c>
      <c r="W88" s="162" t="s">
        <v>1067</v>
      </c>
      <c r="X88" s="162" t="s">
        <v>573</v>
      </c>
      <c r="Y88" s="162" t="s">
        <v>1068</v>
      </c>
      <c r="Z88" s="162" t="s">
        <v>1069</v>
      </c>
      <c r="AA88" s="162" t="s">
        <v>1070</v>
      </c>
      <c r="AB88" s="162" t="s">
        <v>1071</v>
      </c>
      <c r="AC88" s="162" t="s">
        <v>1072</v>
      </c>
      <c r="AD88" s="162" t="s">
        <v>1073</v>
      </c>
      <c r="AE88" s="162" t="s">
        <v>1074</v>
      </c>
      <c r="AF88" s="278"/>
      <c r="AG88" s="278"/>
      <c r="AH88" s="279">
        <f t="shared" ref="AH88:AH99" si="13">R88/$Q$5</f>
        <v>0.69833333333333347</v>
      </c>
      <c r="AI88" s="280" t="e">
        <f t="shared" si="11"/>
        <v>#REF!</v>
      </c>
      <c r="AJ88" s="265"/>
      <c r="AK88" s="203">
        <v>60</v>
      </c>
    </row>
    <row r="89" spans="1:37" ht="72.75" customHeight="1">
      <c r="A89" s="189">
        <v>67</v>
      </c>
      <c r="B89" s="219">
        <v>66</v>
      </c>
      <c r="C89" s="243" t="s">
        <v>1180</v>
      </c>
      <c r="D89" s="243" t="s">
        <v>331</v>
      </c>
      <c r="E89" s="243" t="s">
        <v>332</v>
      </c>
      <c r="F89" s="275">
        <v>26.4</v>
      </c>
      <c r="G89" s="275">
        <v>28.2</v>
      </c>
      <c r="H89" s="275"/>
      <c r="I89" s="275"/>
      <c r="J89" s="275"/>
      <c r="K89" s="275"/>
      <c r="L89" s="275"/>
      <c r="M89" s="275">
        <v>28.8</v>
      </c>
      <c r="N89" s="203">
        <v>2048572.58</v>
      </c>
      <c r="O89" s="203">
        <v>1671548.44</v>
      </c>
      <c r="P89" s="276">
        <f t="shared" si="10"/>
        <v>27.799999999999997</v>
      </c>
      <c r="Q89" s="162"/>
      <c r="R89" s="277">
        <f t="shared" si="12"/>
        <v>27.799999999999997</v>
      </c>
      <c r="S89" s="162"/>
      <c r="T89" s="162"/>
      <c r="U89" s="161" t="e">
        <f t="shared" si="9"/>
        <v>#N/A</v>
      </c>
      <c r="V89" s="162" t="s">
        <v>571</v>
      </c>
      <c r="W89" s="162" t="s">
        <v>773</v>
      </c>
      <c r="X89" s="162" t="s">
        <v>636</v>
      </c>
      <c r="Y89" s="162" t="s">
        <v>774</v>
      </c>
      <c r="Z89" s="162" t="s">
        <v>575</v>
      </c>
      <c r="AA89" s="162" t="s">
        <v>775</v>
      </c>
      <c r="AB89" s="162" t="s">
        <v>776</v>
      </c>
      <c r="AC89" s="162">
        <v>343510530</v>
      </c>
      <c r="AD89" s="162">
        <v>343510511</v>
      </c>
      <c r="AE89" s="162" t="s">
        <v>777</v>
      </c>
      <c r="AF89" s="278"/>
      <c r="AG89" s="278"/>
      <c r="AH89" s="279">
        <f t="shared" si="13"/>
        <v>0.69499999999999995</v>
      </c>
      <c r="AI89" s="280" t="e">
        <f t="shared" si="11"/>
        <v>#REF!</v>
      </c>
      <c r="AJ89" s="265"/>
      <c r="AK89" s="203">
        <v>85</v>
      </c>
    </row>
    <row r="90" spans="1:37" ht="45">
      <c r="A90" s="189">
        <v>68</v>
      </c>
      <c r="B90" s="219">
        <v>67</v>
      </c>
      <c r="C90" s="243" t="s">
        <v>333</v>
      </c>
      <c r="D90" s="243" t="s">
        <v>334</v>
      </c>
      <c r="E90" s="243" t="s">
        <v>335</v>
      </c>
      <c r="F90" s="275">
        <v>27.2</v>
      </c>
      <c r="G90" s="275"/>
      <c r="H90" s="275">
        <v>27</v>
      </c>
      <c r="I90" s="275"/>
      <c r="J90" s="275"/>
      <c r="K90" s="275"/>
      <c r="L90" s="275">
        <v>28.4</v>
      </c>
      <c r="M90" s="275"/>
      <c r="N90" s="203">
        <v>608572.6</v>
      </c>
      <c r="O90" s="203">
        <v>517286.71</v>
      </c>
      <c r="P90" s="276">
        <f t="shared" si="10"/>
        <v>27.533333333333331</v>
      </c>
      <c r="Q90" s="162"/>
      <c r="R90" s="277">
        <f t="shared" si="12"/>
        <v>27.533333333333331</v>
      </c>
      <c r="S90" s="162"/>
      <c r="T90" s="162"/>
      <c r="U90" s="161" t="e">
        <f t="shared" si="9"/>
        <v>#N/A</v>
      </c>
      <c r="V90" s="162" t="s">
        <v>571</v>
      </c>
      <c r="W90" s="162" t="s">
        <v>1062</v>
      </c>
      <c r="X90" s="162" t="s">
        <v>573</v>
      </c>
      <c r="Y90" s="162" t="s">
        <v>1063</v>
      </c>
      <c r="Z90" s="162" t="s">
        <v>575</v>
      </c>
      <c r="AA90" s="162" t="s">
        <v>1064</v>
      </c>
      <c r="AB90" s="162" t="s">
        <v>1065</v>
      </c>
      <c r="AC90" s="162">
        <v>343151225</v>
      </c>
      <c r="AD90" s="162">
        <v>343151048</v>
      </c>
      <c r="AE90" s="162" t="s">
        <v>1066</v>
      </c>
      <c r="AF90" s="278"/>
      <c r="AG90" s="278"/>
      <c r="AH90" s="279">
        <f t="shared" si="13"/>
        <v>0.68833333333333324</v>
      </c>
      <c r="AI90" s="280" t="e">
        <f t="shared" si="11"/>
        <v>#REF!</v>
      </c>
      <c r="AJ90" s="265"/>
      <c r="AK90" s="203">
        <v>85</v>
      </c>
    </row>
    <row r="91" spans="1:37" ht="60">
      <c r="A91" s="189">
        <v>69</v>
      </c>
      <c r="B91" s="219">
        <v>68</v>
      </c>
      <c r="C91" s="243" t="s">
        <v>186</v>
      </c>
      <c r="D91" s="243" t="s">
        <v>336</v>
      </c>
      <c r="E91" s="243" t="s">
        <v>337</v>
      </c>
      <c r="F91" s="275">
        <v>29.8</v>
      </c>
      <c r="G91" s="275">
        <v>24.8</v>
      </c>
      <c r="H91" s="275"/>
      <c r="I91" s="275"/>
      <c r="J91" s="275"/>
      <c r="K91" s="275"/>
      <c r="L91" s="275"/>
      <c r="M91" s="275">
        <v>27.8</v>
      </c>
      <c r="N91" s="203">
        <v>11997815.17</v>
      </c>
      <c r="O91" s="203">
        <v>10198142.890000001</v>
      </c>
      <c r="P91" s="276">
        <f t="shared" si="10"/>
        <v>27.466666666666669</v>
      </c>
      <c r="Q91" s="162"/>
      <c r="R91" s="277">
        <f t="shared" si="12"/>
        <v>27.466666666666669</v>
      </c>
      <c r="S91" s="162"/>
      <c r="T91" s="162"/>
      <c r="U91" s="161" t="e">
        <f t="shared" si="9"/>
        <v>#N/A</v>
      </c>
      <c r="V91" s="162" t="s">
        <v>571</v>
      </c>
      <c r="W91" s="162" t="s">
        <v>762</v>
      </c>
      <c r="X91" s="162" t="s">
        <v>636</v>
      </c>
      <c r="Y91" s="162" t="s">
        <v>763</v>
      </c>
      <c r="Z91" s="162" t="s">
        <v>764</v>
      </c>
      <c r="AA91" s="162" t="s">
        <v>765</v>
      </c>
      <c r="AB91" s="162" t="s">
        <v>655</v>
      </c>
      <c r="AC91" s="162">
        <v>343229203</v>
      </c>
      <c r="AD91" s="162">
        <v>343229111</v>
      </c>
      <c r="AE91" s="162" t="s">
        <v>766</v>
      </c>
      <c r="AF91" s="278"/>
      <c r="AG91" s="278"/>
      <c r="AH91" s="279">
        <f t="shared" si="13"/>
        <v>0.68666666666666676</v>
      </c>
      <c r="AI91" s="280" t="e">
        <f t="shared" si="11"/>
        <v>#REF!</v>
      </c>
      <c r="AJ91" s="265"/>
      <c r="AK91" s="203">
        <v>85</v>
      </c>
    </row>
    <row r="92" spans="1:37" ht="73.5" customHeight="1">
      <c r="A92" s="189">
        <v>70</v>
      </c>
      <c r="B92" s="219">
        <v>69</v>
      </c>
      <c r="C92" s="243" t="s">
        <v>338</v>
      </c>
      <c r="D92" s="243" t="s">
        <v>339</v>
      </c>
      <c r="E92" s="243" t="s">
        <v>340</v>
      </c>
      <c r="F92" s="275">
        <v>24.4</v>
      </c>
      <c r="G92" s="275"/>
      <c r="H92" s="275"/>
      <c r="I92" s="275"/>
      <c r="J92" s="275"/>
      <c r="K92" s="275"/>
      <c r="L92" s="275">
        <v>25.8</v>
      </c>
      <c r="M92" s="275">
        <v>31.4</v>
      </c>
      <c r="N92" s="203">
        <v>4704386.24</v>
      </c>
      <c r="O92" s="203">
        <v>3998728.3</v>
      </c>
      <c r="P92" s="276">
        <f t="shared" si="10"/>
        <v>27.2</v>
      </c>
      <c r="Q92" s="162"/>
      <c r="R92" s="277">
        <f t="shared" si="12"/>
        <v>27.2</v>
      </c>
      <c r="S92" s="162"/>
      <c r="T92" s="162"/>
      <c r="U92" s="161" t="e">
        <f t="shared" si="9"/>
        <v>#N/A</v>
      </c>
      <c r="V92" s="162" t="s">
        <v>571</v>
      </c>
      <c r="W92" s="162" t="s">
        <v>1099</v>
      </c>
      <c r="X92" s="162" t="s">
        <v>856</v>
      </c>
      <c r="Y92" s="162" t="s">
        <v>1100</v>
      </c>
      <c r="Z92" s="162" t="s">
        <v>856</v>
      </c>
      <c r="AA92" s="162" t="s">
        <v>1101</v>
      </c>
      <c r="AB92" s="162" t="s">
        <v>1102</v>
      </c>
      <c r="AC92" s="162" t="s">
        <v>1103</v>
      </c>
      <c r="AD92" s="162" t="s">
        <v>1104</v>
      </c>
      <c r="AE92" s="162" t="s">
        <v>1105</v>
      </c>
      <c r="AF92" s="278"/>
      <c r="AG92" s="278"/>
      <c r="AH92" s="279">
        <f t="shared" si="13"/>
        <v>0.67999999999999994</v>
      </c>
      <c r="AI92" s="280" t="e">
        <f t="shared" si="11"/>
        <v>#REF!</v>
      </c>
      <c r="AJ92" s="265"/>
      <c r="AK92" s="203">
        <v>85</v>
      </c>
    </row>
    <row r="93" spans="1:37" ht="60" customHeight="1">
      <c r="A93" s="189">
        <v>71</v>
      </c>
      <c r="B93" s="219">
        <v>70</v>
      </c>
      <c r="C93" s="243" t="s">
        <v>341</v>
      </c>
      <c r="D93" s="243" t="s">
        <v>342</v>
      </c>
      <c r="E93" s="243" t="s">
        <v>343</v>
      </c>
      <c r="F93" s="275">
        <v>28.2</v>
      </c>
      <c r="G93" s="275">
        <v>26.2</v>
      </c>
      <c r="H93" s="275">
        <v>26.4</v>
      </c>
      <c r="I93" s="275"/>
      <c r="J93" s="275"/>
      <c r="K93" s="275"/>
      <c r="L93" s="275"/>
      <c r="M93" s="275"/>
      <c r="N93" s="203">
        <v>1211999.04</v>
      </c>
      <c r="O93" s="203">
        <v>1030199.18</v>
      </c>
      <c r="P93" s="276">
        <f t="shared" si="10"/>
        <v>26.933333333333334</v>
      </c>
      <c r="Q93" s="162"/>
      <c r="R93" s="277">
        <f t="shared" si="12"/>
        <v>26.933333333333334</v>
      </c>
      <c r="S93" s="162"/>
      <c r="T93" s="162"/>
      <c r="U93" s="161" t="e">
        <f t="shared" si="9"/>
        <v>#N/A</v>
      </c>
      <c r="V93" s="162" t="s">
        <v>571</v>
      </c>
      <c r="W93" s="162" t="s">
        <v>733</v>
      </c>
      <c r="X93" s="162" t="s">
        <v>573</v>
      </c>
      <c r="Y93" s="162" t="s">
        <v>734</v>
      </c>
      <c r="Z93" s="162" t="s">
        <v>735</v>
      </c>
      <c r="AA93" s="162" t="s">
        <v>736</v>
      </c>
      <c r="AB93" s="162" t="s">
        <v>737</v>
      </c>
      <c r="AC93" s="162" t="s">
        <v>738</v>
      </c>
      <c r="AD93" s="162" t="s">
        <v>739</v>
      </c>
      <c r="AE93" s="162" t="s">
        <v>740</v>
      </c>
      <c r="AF93" s="278"/>
      <c r="AG93" s="278"/>
      <c r="AH93" s="279">
        <f t="shared" si="13"/>
        <v>0.67333333333333334</v>
      </c>
      <c r="AI93" s="280" t="e">
        <f t="shared" si="11"/>
        <v>#REF!</v>
      </c>
      <c r="AJ93" s="265"/>
      <c r="AK93" s="203">
        <v>85</v>
      </c>
    </row>
    <row r="94" spans="1:37" ht="54" customHeight="1">
      <c r="A94" s="189">
        <v>72</v>
      </c>
      <c r="B94" s="219">
        <v>71</v>
      </c>
      <c r="C94" s="243" t="s">
        <v>344</v>
      </c>
      <c r="D94" s="243" t="s">
        <v>345</v>
      </c>
      <c r="E94" s="243" t="s">
        <v>346</v>
      </c>
      <c r="F94" s="275">
        <v>29.8</v>
      </c>
      <c r="G94" s="275"/>
      <c r="H94" s="275"/>
      <c r="I94" s="275"/>
      <c r="J94" s="275">
        <v>24</v>
      </c>
      <c r="K94" s="275"/>
      <c r="L94" s="275">
        <v>26.6</v>
      </c>
      <c r="M94" s="275"/>
      <c r="N94" s="203">
        <v>1495767.71</v>
      </c>
      <c r="O94" s="203">
        <v>1271402.55</v>
      </c>
      <c r="P94" s="276">
        <f t="shared" si="10"/>
        <v>26.8</v>
      </c>
      <c r="Q94" s="162"/>
      <c r="R94" s="277">
        <f t="shared" si="12"/>
        <v>26.8</v>
      </c>
      <c r="S94" s="162"/>
      <c r="T94" s="162"/>
      <c r="U94" s="161" t="e">
        <f t="shared" si="9"/>
        <v>#N/A</v>
      </c>
      <c r="V94" s="162" t="s">
        <v>571</v>
      </c>
      <c r="W94" s="162" t="s">
        <v>855</v>
      </c>
      <c r="X94" s="162" t="s">
        <v>856</v>
      </c>
      <c r="Y94" s="162" t="s">
        <v>857</v>
      </c>
      <c r="Z94" s="162" t="s">
        <v>858</v>
      </c>
      <c r="AA94" s="162" t="s">
        <v>859</v>
      </c>
      <c r="AB94" s="162" t="s">
        <v>860</v>
      </c>
      <c r="AC94" s="162">
        <v>322672121</v>
      </c>
      <c r="AD94" s="162">
        <v>322672120</v>
      </c>
      <c r="AE94" s="162" t="s">
        <v>861</v>
      </c>
      <c r="AF94" s="278"/>
      <c r="AG94" s="278"/>
      <c r="AH94" s="279">
        <f t="shared" si="13"/>
        <v>0.67</v>
      </c>
      <c r="AI94" s="280" t="e">
        <f t="shared" si="11"/>
        <v>#REF!</v>
      </c>
      <c r="AJ94" s="265"/>
      <c r="AK94" s="203">
        <v>85</v>
      </c>
    </row>
    <row r="95" spans="1:37" ht="45">
      <c r="A95" s="189">
        <v>73</v>
      </c>
      <c r="B95" s="219">
        <v>72</v>
      </c>
      <c r="C95" s="243" t="s">
        <v>347</v>
      </c>
      <c r="D95" s="243" t="s">
        <v>348</v>
      </c>
      <c r="E95" s="243" t="s">
        <v>349</v>
      </c>
      <c r="F95" s="275">
        <v>32</v>
      </c>
      <c r="G95" s="275">
        <v>24</v>
      </c>
      <c r="H95" s="275">
        <v>24</v>
      </c>
      <c r="I95" s="275"/>
      <c r="J95" s="275"/>
      <c r="K95" s="275"/>
      <c r="L95" s="275"/>
      <c r="M95" s="275"/>
      <c r="N95" s="203">
        <v>1610000</v>
      </c>
      <c r="O95" s="203">
        <v>1368500</v>
      </c>
      <c r="P95" s="276">
        <f t="shared" si="10"/>
        <v>26.666666666666668</v>
      </c>
      <c r="Q95" s="162"/>
      <c r="R95" s="277">
        <f t="shared" si="12"/>
        <v>26.666666666666668</v>
      </c>
      <c r="S95" s="162"/>
      <c r="T95" s="162"/>
      <c r="U95" s="161" t="e">
        <f t="shared" si="9"/>
        <v>#N/A</v>
      </c>
      <c r="V95" s="162" t="s">
        <v>571</v>
      </c>
      <c r="W95" s="162" t="s">
        <v>828</v>
      </c>
      <c r="X95" s="162" t="s">
        <v>573</v>
      </c>
      <c r="Y95" s="162" t="s">
        <v>829</v>
      </c>
      <c r="Z95" s="162" t="s">
        <v>575</v>
      </c>
      <c r="AA95" s="162" t="s">
        <v>830</v>
      </c>
      <c r="AB95" s="162" t="s">
        <v>831</v>
      </c>
      <c r="AC95" s="162" t="s">
        <v>832</v>
      </c>
      <c r="AD95" s="162" t="s">
        <v>832</v>
      </c>
      <c r="AE95" s="162" t="s">
        <v>833</v>
      </c>
      <c r="AF95" s="278"/>
      <c r="AG95" s="278"/>
      <c r="AH95" s="279">
        <f t="shared" si="13"/>
        <v>0.66666666666666674</v>
      </c>
      <c r="AI95" s="280" t="e">
        <f t="shared" si="11"/>
        <v>#REF!</v>
      </c>
      <c r="AJ95" s="265"/>
      <c r="AK95" s="203">
        <v>85</v>
      </c>
    </row>
    <row r="96" spans="1:37" ht="65.25" customHeight="1">
      <c r="A96" s="189">
        <v>74</v>
      </c>
      <c r="B96" s="219">
        <v>73</v>
      </c>
      <c r="C96" s="243" t="s">
        <v>350</v>
      </c>
      <c r="D96" s="243" t="s">
        <v>351</v>
      </c>
      <c r="E96" s="243" t="s">
        <v>352</v>
      </c>
      <c r="F96" s="275">
        <v>24.4</v>
      </c>
      <c r="G96" s="275">
        <v>28.4</v>
      </c>
      <c r="H96" s="275">
        <v>26.8</v>
      </c>
      <c r="I96" s="275"/>
      <c r="J96" s="275"/>
      <c r="K96" s="275"/>
      <c r="L96" s="275"/>
      <c r="M96" s="275"/>
      <c r="N96" s="203">
        <v>19776244.57</v>
      </c>
      <c r="O96" s="203">
        <v>16809807.879999999</v>
      </c>
      <c r="P96" s="276">
        <f t="shared" si="10"/>
        <v>26.533333333333331</v>
      </c>
      <c r="Q96" s="162"/>
      <c r="R96" s="277">
        <f t="shared" si="12"/>
        <v>26.533333333333331</v>
      </c>
      <c r="S96" s="162"/>
      <c r="T96" s="162"/>
      <c r="U96" s="161" t="e">
        <f t="shared" si="9"/>
        <v>#N/A</v>
      </c>
      <c r="V96" s="162" t="s">
        <v>571</v>
      </c>
      <c r="W96" s="162" t="s">
        <v>628</v>
      </c>
      <c r="X96" s="162" t="s">
        <v>573</v>
      </c>
      <c r="Y96" s="162" t="s">
        <v>629</v>
      </c>
      <c r="Z96" s="162" t="s">
        <v>630</v>
      </c>
      <c r="AA96" s="162" t="s">
        <v>631</v>
      </c>
      <c r="AB96" s="162" t="s">
        <v>632</v>
      </c>
      <c r="AC96" s="162" t="s">
        <v>633</v>
      </c>
      <c r="AD96" s="162" t="s">
        <v>633</v>
      </c>
      <c r="AE96" s="162" t="s">
        <v>634</v>
      </c>
      <c r="AF96" s="278"/>
      <c r="AG96" s="278"/>
      <c r="AH96" s="279">
        <f t="shared" si="13"/>
        <v>0.66333333333333333</v>
      </c>
      <c r="AI96" s="280" t="e">
        <f t="shared" si="11"/>
        <v>#REF!</v>
      </c>
      <c r="AJ96" s="265"/>
      <c r="AK96" s="203">
        <v>85</v>
      </c>
    </row>
    <row r="97" spans="1:37" ht="48.75" customHeight="1">
      <c r="A97" s="189">
        <v>75</v>
      </c>
      <c r="B97" s="219">
        <v>74</v>
      </c>
      <c r="C97" s="243" t="s">
        <v>562</v>
      </c>
      <c r="D97" s="243" t="s">
        <v>353</v>
      </c>
      <c r="E97" s="243" t="s">
        <v>354</v>
      </c>
      <c r="F97" s="275">
        <v>29.6</v>
      </c>
      <c r="G97" s="275"/>
      <c r="H97" s="275"/>
      <c r="I97" s="275">
        <v>25.8</v>
      </c>
      <c r="J97" s="275">
        <v>24</v>
      </c>
      <c r="K97" s="275"/>
      <c r="L97" s="275"/>
      <c r="M97" s="275"/>
      <c r="N97" s="203">
        <v>4031790</v>
      </c>
      <c r="O97" s="203">
        <v>3427021.5</v>
      </c>
      <c r="P97" s="276">
        <f t="shared" si="10"/>
        <v>26.466666666666669</v>
      </c>
      <c r="Q97" s="162"/>
      <c r="R97" s="277">
        <f t="shared" si="12"/>
        <v>26.466666666666669</v>
      </c>
      <c r="S97" s="162"/>
      <c r="T97" s="162"/>
      <c r="U97" s="161" t="e">
        <f t="shared" si="9"/>
        <v>#N/A</v>
      </c>
      <c r="V97" s="162" t="s">
        <v>571</v>
      </c>
      <c r="W97" s="162" t="s">
        <v>588</v>
      </c>
      <c r="X97" s="162" t="s">
        <v>573</v>
      </c>
      <c r="Y97" s="162" t="s">
        <v>589</v>
      </c>
      <c r="Z97" s="162" t="s">
        <v>583</v>
      </c>
      <c r="AA97" s="162" t="s">
        <v>590</v>
      </c>
      <c r="AB97" s="162" t="s">
        <v>591</v>
      </c>
      <c r="AC97" s="162" t="s">
        <v>592</v>
      </c>
      <c r="AD97" s="162" t="s">
        <v>593</v>
      </c>
      <c r="AE97" s="162" t="s">
        <v>594</v>
      </c>
      <c r="AF97" s="278"/>
      <c r="AG97" s="278"/>
      <c r="AH97" s="279">
        <f t="shared" si="13"/>
        <v>0.66166666666666674</v>
      </c>
      <c r="AI97" s="280" t="e">
        <f t="shared" si="11"/>
        <v>#REF!</v>
      </c>
      <c r="AJ97" s="265"/>
      <c r="AK97" s="203">
        <v>85</v>
      </c>
    </row>
    <row r="98" spans="1:37" ht="60">
      <c r="A98" s="189">
        <v>76</v>
      </c>
      <c r="B98" s="219">
        <v>75</v>
      </c>
      <c r="C98" s="243" t="s">
        <v>296</v>
      </c>
      <c r="D98" s="243" t="s">
        <v>355</v>
      </c>
      <c r="E98" s="243" t="s">
        <v>356</v>
      </c>
      <c r="F98" s="275">
        <v>24.2</v>
      </c>
      <c r="G98" s="275"/>
      <c r="H98" s="275">
        <v>30.2</v>
      </c>
      <c r="I98" s="275"/>
      <c r="J98" s="275"/>
      <c r="K98" s="275"/>
      <c r="L98" s="275">
        <v>24.4</v>
      </c>
      <c r="M98" s="275"/>
      <c r="N98" s="203">
        <v>1186567.57</v>
      </c>
      <c r="O98" s="203">
        <v>1008582.43</v>
      </c>
      <c r="P98" s="276">
        <f t="shared" si="10"/>
        <v>26.266666666666666</v>
      </c>
      <c r="Q98" s="162"/>
      <c r="R98" s="277">
        <f t="shared" si="12"/>
        <v>26.266666666666666</v>
      </c>
      <c r="S98" s="162"/>
      <c r="T98" s="162"/>
      <c r="U98" s="161" t="e">
        <f t="shared" si="9"/>
        <v>#N/A</v>
      </c>
      <c r="V98" s="162" t="s">
        <v>571</v>
      </c>
      <c r="W98" s="162" t="s">
        <v>695</v>
      </c>
      <c r="X98" s="162" t="s">
        <v>636</v>
      </c>
      <c r="Y98" s="162" t="s">
        <v>696</v>
      </c>
      <c r="Z98" s="162" t="s">
        <v>697</v>
      </c>
      <c r="AA98" s="162" t="s">
        <v>698</v>
      </c>
      <c r="AB98" s="162" t="s">
        <v>699</v>
      </c>
      <c r="AC98" s="162" t="s">
        <v>700</v>
      </c>
      <c r="AD98" s="162" t="s">
        <v>701</v>
      </c>
      <c r="AE98" s="162" t="s">
        <v>702</v>
      </c>
      <c r="AF98" s="278"/>
      <c r="AG98" s="278"/>
      <c r="AH98" s="279">
        <f t="shared" si="13"/>
        <v>0.65666666666666662</v>
      </c>
      <c r="AI98" s="280" t="e">
        <f t="shared" si="11"/>
        <v>#REF!</v>
      </c>
      <c r="AJ98" s="265"/>
      <c r="AK98" s="203">
        <v>85</v>
      </c>
    </row>
    <row r="99" spans="1:37" ht="45">
      <c r="A99" s="189">
        <v>77</v>
      </c>
      <c r="B99" s="219">
        <v>76</v>
      </c>
      <c r="C99" s="243" t="s">
        <v>148</v>
      </c>
      <c r="D99" s="243" t="s">
        <v>357</v>
      </c>
      <c r="E99" s="243" t="s">
        <v>358</v>
      </c>
      <c r="F99" s="275">
        <v>24.2</v>
      </c>
      <c r="G99" s="275"/>
      <c r="H99" s="275"/>
      <c r="I99" s="275"/>
      <c r="J99" s="275">
        <v>24.2</v>
      </c>
      <c r="K99" s="275"/>
      <c r="L99" s="275">
        <v>27</v>
      </c>
      <c r="M99" s="275"/>
      <c r="N99" s="203">
        <v>846145.82</v>
      </c>
      <c r="O99" s="203">
        <v>719223.94</v>
      </c>
      <c r="P99" s="276">
        <f t="shared" si="10"/>
        <v>25.133333333333336</v>
      </c>
      <c r="Q99" s="162"/>
      <c r="R99" s="277">
        <f t="shared" si="12"/>
        <v>25.133333333333336</v>
      </c>
      <c r="S99" s="162"/>
      <c r="T99" s="162"/>
      <c r="U99" s="161" t="e">
        <f t="shared" si="9"/>
        <v>#N/A</v>
      </c>
      <c r="V99" s="162" t="s">
        <v>571</v>
      </c>
      <c r="W99" s="162" t="s">
        <v>900</v>
      </c>
      <c r="X99" s="162" t="s">
        <v>666</v>
      </c>
      <c r="Y99" s="162" t="s">
        <v>901</v>
      </c>
      <c r="Z99" s="162" t="s">
        <v>575</v>
      </c>
      <c r="AA99" s="162" t="s">
        <v>902</v>
      </c>
      <c r="AB99" s="162" t="s">
        <v>903</v>
      </c>
      <c r="AC99" s="162" t="s">
        <v>904</v>
      </c>
      <c r="AD99" s="162" t="s">
        <v>905</v>
      </c>
      <c r="AE99" s="162" t="s">
        <v>906</v>
      </c>
      <c r="AF99" s="278"/>
      <c r="AG99" s="278"/>
      <c r="AH99" s="279">
        <f t="shared" si="13"/>
        <v>0.62833333333333341</v>
      </c>
      <c r="AI99" s="280" t="e">
        <f t="shared" si="11"/>
        <v>#REF!</v>
      </c>
      <c r="AJ99" s="265"/>
      <c r="AK99" s="203">
        <v>85</v>
      </c>
    </row>
    <row r="100" spans="1:37" ht="63" customHeight="1">
      <c r="B100" s="219">
        <v>77</v>
      </c>
      <c r="C100" s="243" t="s">
        <v>1169</v>
      </c>
      <c r="D100" s="243" t="s">
        <v>359</v>
      </c>
      <c r="E100" s="243" t="s">
        <v>360</v>
      </c>
      <c r="F100" s="282"/>
      <c r="G100" s="282"/>
      <c r="H100" s="282"/>
      <c r="I100" s="282"/>
      <c r="J100" s="282"/>
      <c r="K100" s="282"/>
      <c r="L100" s="282"/>
      <c r="M100" s="282"/>
      <c r="N100" s="203">
        <v>15818487.51</v>
      </c>
      <c r="O100" s="203">
        <v>13445714.380000001</v>
      </c>
      <c r="P100" s="283"/>
      <c r="Q100" s="275"/>
      <c r="R100" s="284"/>
      <c r="S100" s="275"/>
      <c r="T100" s="275"/>
      <c r="U100" s="163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85"/>
      <c r="AG100" s="285"/>
      <c r="AH100" s="286"/>
      <c r="AI100" s="280"/>
      <c r="AJ100" s="265"/>
      <c r="AK100" s="203">
        <v>85</v>
      </c>
    </row>
    <row r="101" spans="1:37" ht="60.75" customHeight="1">
      <c r="B101" s="219">
        <v>78</v>
      </c>
      <c r="C101" s="243" t="s">
        <v>361</v>
      </c>
      <c r="D101" s="243" t="s">
        <v>362</v>
      </c>
      <c r="E101" s="243" t="s">
        <v>363</v>
      </c>
      <c r="F101" s="287"/>
      <c r="G101" s="287"/>
      <c r="H101" s="287"/>
      <c r="I101" s="288"/>
      <c r="J101" s="289"/>
      <c r="K101" s="290"/>
      <c r="L101" s="287"/>
      <c r="M101" s="287"/>
      <c r="N101" s="203">
        <v>13014506.640000001</v>
      </c>
      <c r="O101" s="203">
        <v>11052032.890000001</v>
      </c>
      <c r="P101" s="291"/>
      <c r="Q101" s="287"/>
      <c r="R101" s="287"/>
      <c r="S101" s="287"/>
      <c r="T101" s="287"/>
      <c r="U101" s="292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65"/>
      <c r="AG101" s="265"/>
      <c r="AH101" s="265"/>
      <c r="AI101" s="265"/>
      <c r="AJ101" s="265"/>
      <c r="AK101" s="203">
        <v>85</v>
      </c>
    </row>
    <row r="102" spans="1:37" ht="48.75" customHeight="1">
      <c r="B102" s="219">
        <v>79</v>
      </c>
      <c r="C102" s="243" t="s">
        <v>364</v>
      </c>
      <c r="D102" s="243" t="s">
        <v>365</v>
      </c>
      <c r="E102" s="243" t="s">
        <v>366</v>
      </c>
      <c r="F102" s="287"/>
      <c r="G102" s="287"/>
      <c r="H102" s="287"/>
      <c r="I102" s="288"/>
      <c r="J102" s="289"/>
      <c r="K102" s="290"/>
      <c r="L102" s="287"/>
      <c r="M102" s="287"/>
      <c r="N102" s="203">
        <v>7022186.5599999996</v>
      </c>
      <c r="O102" s="203">
        <v>5968858.5700000003</v>
      </c>
      <c r="P102" s="291"/>
      <c r="Q102" s="287"/>
      <c r="R102" s="287"/>
      <c r="S102" s="287"/>
      <c r="T102" s="287"/>
      <c r="U102" s="292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65"/>
      <c r="AG102" s="265"/>
      <c r="AH102" s="265"/>
      <c r="AI102" s="265"/>
      <c r="AJ102" s="265"/>
      <c r="AK102" s="203">
        <v>85</v>
      </c>
    </row>
    <row r="103" spans="1:37" ht="46.5" customHeight="1">
      <c r="B103" s="219">
        <v>80</v>
      </c>
      <c r="C103" s="243" t="s">
        <v>1146</v>
      </c>
      <c r="D103" s="243" t="s">
        <v>367</v>
      </c>
      <c r="E103" s="243" t="s">
        <v>368</v>
      </c>
      <c r="F103" s="287"/>
      <c r="G103" s="287"/>
      <c r="H103" s="287"/>
      <c r="I103" s="288"/>
      <c r="J103" s="289"/>
      <c r="K103" s="290"/>
      <c r="L103" s="287"/>
      <c r="M103" s="287"/>
      <c r="N103" s="203">
        <v>2093787.18</v>
      </c>
      <c r="O103" s="203">
        <v>1779719.1</v>
      </c>
      <c r="P103" s="291"/>
      <c r="Q103" s="287"/>
      <c r="R103" s="287"/>
      <c r="S103" s="287"/>
      <c r="T103" s="287"/>
      <c r="U103" s="292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65"/>
      <c r="AG103" s="265"/>
      <c r="AH103" s="265"/>
      <c r="AI103" s="265"/>
      <c r="AJ103" s="265"/>
      <c r="AK103" s="203">
        <v>85</v>
      </c>
    </row>
    <row r="104" spans="1:37" ht="45">
      <c r="B104" s="219">
        <v>81</v>
      </c>
      <c r="C104" s="243" t="s">
        <v>218</v>
      </c>
      <c r="D104" s="243" t="s">
        <v>369</v>
      </c>
      <c r="E104" s="243" t="s">
        <v>370</v>
      </c>
      <c r="F104" s="287"/>
      <c r="G104" s="287"/>
      <c r="H104" s="287"/>
      <c r="I104" s="288"/>
      <c r="J104" s="289"/>
      <c r="K104" s="290"/>
      <c r="L104" s="287"/>
      <c r="M104" s="287"/>
      <c r="N104" s="203">
        <v>1092615.93</v>
      </c>
      <c r="O104" s="203">
        <v>928723.54</v>
      </c>
      <c r="P104" s="291"/>
      <c r="Q104" s="287"/>
      <c r="R104" s="287"/>
      <c r="S104" s="287"/>
      <c r="T104" s="287"/>
      <c r="U104" s="292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65"/>
      <c r="AG104" s="265"/>
      <c r="AH104" s="265"/>
      <c r="AI104" s="265"/>
      <c r="AJ104" s="265"/>
      <c r="AK104" s="203">
        <v>85</v>
      </c>
    </row>
    <row r="105" spans="1:37" ht="30">
      <c r="B105" s="219">
        <v>82</v>
      </c>
      <c r="C105" s="243" t="s">
        <v>371</v>
      </c>
      <c r="D105" s="243" t="s">
        <v>372</v>
      </c>
      <c r="E105" s="243" t="s">
        <v>373</v>
      </c>
      <c r="F105" s="287"/>
      <c r="G105" s="287"/>
      <c r="H105" s="287"/>
      <c r="I105" s="288"/>
      <c r="J105" s="289"/>
      <c r="K105" s="290"/>
      <c r="L105" s="287"/>
      <c r="M105" s="287"/>
      <c r="N105" s="203">
        <v>8004706.8300000001</v>
      </c>
      <c r="O105" s="203">
        <v>6804000.7999999998</v>
      </c>
      <c r="P105" s="291"/>
      <c r="Q105" s="287"/>
      <c r="R105" s="287"/>
      <c r="S105" s="287"/>
      <c r="T105" s="287"/>
      <c r="U105" s="292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65"/>
      <c r="AG105" s="265"/>
      <c r="AH105" s="265"/>
      <c r="AI105" s="265"/>
      <c r="AJ105" s="265"/>
      <c r="AK105" s="203">
        <v>85</v>
      </c>
    </row>
    <row r="106" spans="1:37" ht="30">
      <c r="B106" s="219">
        <v>83</v>
      </c>
      <c r="C106" s="243" t="s">
        <v>374</v>
      </c>
      <c r="D106" s="243" t="s">
        <v>375</v>
      </c>
      <c r="E106" s="243" t="s">
        <v>376</v>
      </c>
      <c r="F106" s="287"/>
      <c r="G106" s="287"/>
      <c r="H106" s="287"/>
      <c r="I106" s="288"/>
      <c r="J106" s="289"/>
      <c r="K106" s="290"/>
      <c r="L106" s="287"/>
      <c r="M106" s="287"/>
      <c r="N106" s="203">
        <v>6289720.1100000003</v>
      </c>
      <c r="O106" s="203">
        <v>5346262.09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1:37" ht="45.75" customHeight="1">
      <c r="B107" s="219">
        <v>84</v>
      </c>
      <c r="C107" s="243" t="s">
        <v>208</v>
      </c>
      <c r="D107" s="243" t="s">
        <v>377</v>
      </c>
      <c r="E107" s="243" t="s">
        <v>378</v>
      </c>
      <c r="F107" s="287"/>
      <c r="G107" s="287"/>
      <c r="H107" s="287"/>
      <c r="I107" s="288"/>
      <c r="J107" s="289"/>
      <c r="K107" s="290"/>
      <c r="L107" s="287"/>
      <c r="M107" s="287"/>
      <c r="N107" s="203">
        <v>1264334.9099999999</v>
      </c>
      <c r="O107" s="203">
        <v>1074684.67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1:37" ht="45">
      <c r="B108" s="219">
        <v>85</v>
      </c>
      <c r="C108" s="243" t="s">
        <v>379</v>
      </c>
      <c r="D108" s="243" t="s">
        <v>380</v>
      </c>
      <c r="E108" s="243" t="s">
        <v>381</v>
      </c>
      <c r="F108" s="287"/>
      <c r="G108" s="287"/>
      <c r="H108" s="287"/>
      <c r="I108" s="288"/>
      <c r="J108" s="289"/>
      <c r="K108" s="290"/>
      <c r="L108" s="287"/>
      <c r="M108" s="287"/>
      <c r="N108" s="203">
        <v>3272103.44</v>
      </c>
      <c r="O108" s="203">
        <v>2781287.92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1:37" ht="47.25" customHeight="1">
      <c r="B109" s="219">
        <v>86</v>
      </c>
      <c r="C109" s="243" t="s">
        <v>382</v>
      </c>
      <c r="D109" s="243" t="s">
        <v>383</v>
      </c>
      <c r="E109" s="243" t="s">
        <v>384</v>
      </c>
      <c r="F109" s="287"/>
      <c r="G109" s="287"/>
      <c r="H109" s="287"/>
      <c r="I109" s="288"/>
      <c r="J109" s="289"/>
      <c r="K109" s="290"/>
      <c r="L109" s="287"/>
      <c r="M109" s="287"/>
      <c r="N109" s="203">
        <v>10856484</v>
      </c>
      <c r="O109" s="203">
        <v>9228011.4000000004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85</v>
      </c>
    </row>
    <row r="110" spans="1:37" ht="72" customHeight="1">
      <c r="B110" s="219">
        <v>87</v>
      </c>
      <c r="C110" s="243" t="s">
        <v>296</v>
      </c>
      <c r="D110" s="243" t="s">
        <v>385</v>
      </c>
      <c r="E110" s="243" t="s">
        <v>386</v>
      </c>
      <c r="F110" s="287"/>
      <c r="G110" s="287"/>
      <c r="H110" s="287"/>
      <c r="I110" s="288"/>
      <c r="J110" s="289"/>
      <c r="K110" s="290"/>
      <c r="L110" s="287"/>
      <c r="M110" s="287"/>
      <c r="N110" s="203">
        <v>2225377.65</v>
      </c>
      <c r="O110" s="203">
        <v>1891571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1:37" ht="51" customHeight="1">
      <c r="B111" s="219">
        <v>88</v>
      </c>
      <c r="C111" s="243" t="s">
        <v>321</v>
      </c>
      <c r="D111" s="243" t="s">
        <v>387</v>
      </c>
      <c r="E111" s="243" t="s">
        <v>388</v>
      </c>
      <c r="F111" s="287"/>
      <c r="G111" s="287"/>
      <c r="H111" s="287"/>
      <c r="I111" s="288"/>
      <c r="J111" s="289"/>
      <c r="K111" s="290"/>
      <c r="L111" s="287"/>
      <c r="M111" s="287"/>
      <c r="N111" s="203">
        <v>2813177.89</v>
      </c>
      <c r="O111" s="203">
        <v>2391201.21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1:37" ht="87.75" customHeight="1">
      <c r="B112" s="219">
        <v>89</v>
      </c>
      <c r="C112" s="243" t="s">
        <v>389</v>
      </c>
      <c r="D112" s="243" t="s">
        <v>390</v>
      </c>
      <c r="E112" s="243" t="s">
        <v>391</v>
      </c>
      <c r="F112" s="287"/>
      <c r="G112" s="287"/>
      <c r="H112" s="287"/>
      <c r="I112" s="288"/>
      <c r="J112" s="289"/>
      <c r="K112" s="290"/>
      <c r="L112" s="287"/>
      <c r="M112" s="287"/>
      <c r="N112" s="203">
        <v>4062478</v>
      </c>
      <c r="O112" s="203">
        <v>2307611.91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51" customHeight="1">
      <c r="B113" s="219">
        <v>90</v>
      </c>
      <c r="C113" s="243" t="s">
        <v>224</v>
      </c>
      <c r="D113" s="243" t="s">
        <v>392</v>
      </c>
      <c r="E113" s="243" t="s">
        <v>393</v>
      </c>
      <c r="F113" s="287"/>
      <c r="G113" s="287"/>
      <c r="H113" s="287"/>
      <c r="I113" s="288"/>
      <c r="J113" s="289"/>
      <c r="K113" s="290"/>
      <c r="L113" s="287"/>
      <c r="M113" s="287"/>
      <c r="N113" s="203">
        <v>3150251.24</v>
      </c>
      <c r="O113" s="203">
        <v>2677713.5499999998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44.25" customHeight="1">
      <c r="B114" s="219">
        <v>91</v>
      </c>
      <c r="C114" s="243" t="s">
        <v>394</v>
      </c>
      <c r="D114" s="243" t="s">
        <v>395</v>
      </c>
      <c r="E114" s="243" t="s">
        <v>396</v>
      </c>
      <c r="F114" s="287"/>
      <c r="G114" s="287"/>
      <c r="H114" s="287"/>
      <c r="I114" s="288"/>
      <c r="J114" s="289"/>
      <c r="K114" s="290"/>
      <c r="L114" s="287"/>
      <c r="M114" s="287"/>
      <c r="N114" s="203">
        <v>5750632.4800000004</v>
      </c>
      <c r="O114" s="203">
        <v>4888037.5999999996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85</v>
      </c>
    </row>
    <row r="115" spans="2:37" ht="73.5" customHeight="1">
      <c r="B115" s="219">
        <v>92</v>
      </c>
      <c r="C115" s="243" t="s">
        <v>397</v>
      </c>
      <c r="D115" s="243" t="s">
        <v>398</v>
      </c>
      <c r="E115" s="243" t="s">
        <v>399</v>
      </c>
      <c r="F115" s="287"/>
      <c r="G115" s="287"/>
      <c r="H115" s="287"/>
      <c r="I115" s="288"/>
      <c r="J115" s="289"/>
      <c r="K115" s="290"/>
      <c r="L115" s="287"/>
      <c r="M115" s="287"/>
      <c r="N115" s="203">
        <v>1519999.99</v>
      </c>
      <c r="O115" s="203">
        <v>1291999.99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45.75" customHeight="1">
      <c r="B116" s="219">
        <v>93</v>
      </c>
      <c r="C116" s="243" t="s">
        <v>1168</v>
      </c>
      <c r="D116" s="243" t="s">
        <v>400</v>
      </c>
      <c r="E116" s="243" t="s">
        <v>401</v>
      </c>
      <c r="F116" s="287"/>
      <c r="G116" s="287"/>
      <c r="H116" s="287"/>
      <c r="I116" s="288"/>
      <c r="J116" s="289"/>
      <c r="K116" s="290"/>
      <c r="L116" s="287"/>
      <c r="M116" s="287"/>
      <c r="N116" s="203">
        <v>2509397.4300000002</v>
      </c>
      <c r="O116" s="203">
        <v>1731484.22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69</v>
      </c>
    </row>
    <row r="117" spans="2:37" ht="43.5" customHeight="1">
      <c r="B117" s="219">
        <v>94</v>
      </c>
      <c r="C117" s="243" t="s">
        <v>1152</v>
      </c>
      <c r="D117" s="243" t="s">
        <v>402</v>
      </c>
      <c r="E117" s="243" t="s">
        <v>403</v>
      </c>
      <c r="F117" s="287"/>
      <c r="G117" s="287"/>
      <c r="H117" s="287"/>
      <c r="I117" s="288"/>
      <c r="J117" s="289"/>
      <c r="K117" s="290"/>
      <c r="L117" s="287"/>
      <c r="M117" s="287"/>
      <c r="N117" s="203">
        <v>832630.38</v>
      </c>
      <c r="O117" s="203">
        <v>707735.82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57.75" customHeight="1">
      <c r="B118" s="219">
        <v>95</v>
      </c>
      <c r="C118" s="281" t="s">
        <v>1156</v>
      </c>
      <c r="D118" s="281" t="s">
        <v>404</v>
      </c>
      <c r="E118" s="281" t="s">
        <v>405</v>
      </c>
      <c r="F118" s="287"/>
      <c r="G118" s="287"/>
      <c r="H118" s="287"/>
      <c r="I118" s="288"/>
      <c r="J118" s="289"/>
      <c r="K118" s="290"/>
      <c r="L118" s="287"/>
      <c r="M118" s="287"/>
      <c r="N118" s="240">
        <v>6657529.3700000001</v>
      </c>
      <c r="O118" s="240">
        <v>5658899.96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60.75" customHeight="1">
      <c r="B119" s="219">
        <v>96</v>
      </c>
      <c r="C119" s="243" t="s">
        <v>1157</v>
      </c>
      <c r="D119" s="243" t="s">
        <v>406</v>
      </c>
      <c r="E119" s="243" t="s">
        <v>407</v>
      </c>
      <c r="F119" s="287"/>
      <c r="G119" s="287"/>
      <c r="H119" s="287"/>
      <c r="I119" s="288"/>
      <c r="J119" s="289"/>
      <c r="K119" s="290"/>
      <c r="L119" s="287"/>
      <c r="M119" s="287"/>
      <c r="N119" s="203">
        <v>3753064.81</v>
      </c>
      <c r="O119" s="203">
        <v>3190105.08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85</v>
      </c>
    </row>
    <row r="120" spans="2:37" ht="45" customHeight="1">
      <c r="B120" s="219">
        <v>97</v>
      </c>
      <c r="C120" s="243" t="s">
        <v>1162</v>
      </c>
      <c r="D120" s="243" t="s">
        <v>408</v>
      </c>
      <c r="E120" s="243" t="s">
        <v>409</v>
      </c>
      <c r="F120" s="287"/>
      <c r="G120" s="287"/>
      <c r="H120" s="287"/>
      <c r="I120" s="288"/>
      <c r="J120" s="289"/>
      <c r="K120" s="290"/>
      <c r="L120" s="287"/>
      <c r="M120" s="287"/>
      <c r="N120" s="203">
        <v>6570889.0099999998</v>
      </c>
      <c r="O120" s="203">
        <v>5581695.1100000003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85</v>
      </c>
    </row>
    <row r="121" spans="2:37" ht="59.25" customHeight="1">
      <c r="B121" s="219">
        <v>98</v>
      </c>
      <c r="C121" s="243" t="s">
        <v>1173</v>
      </c>
      <c r="D121" s="243" t="s">
        <v>410</v>
      </c>
      <c r="E121" s="243" t="s">
        <v>411</v>
      </c>
      <c r="F121" s="287"/>
      <c r="G121" s="287"/>
      <c r="H121" s="287"/>
      <c r="I121" s="288"/>
      <c r="J121" s="289"/>
      <c r="K121" s="290"/>
      <c r="L121" s="287"/>
      <c r="M121" s="287"/>
      <c r="N121" s="203">
        <v>2236313.4300000002</v>
      </c>
      <c r="O121" s="203">
        <v>1900866.41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45" customHeight="1">
      <c r="B122" s="219">
        <v>99</v>
      </c>
      <c r="C122" s="243" t="s">
        <v>412</v>
      </c>
      <c r="D122" s="243" t="s">
        <v>413</v>
      </c>
      <c r="E122" s="243" t="s">
        <v>414</v>
      </c>
      <c r="F122" s="287"/>
      <c r="G122" s="287"/>
      <c r="H122" s="287"/>
      <c r="I122" s="288"/>
      <c r="J122" s="289"/>
      <c r="K122" s="290"/>
      <c r="L122" s="287"/>
      <c r="M122" s="287"/>
      <c r="N122" s="203">
        <v>797519.05</v>
      </c>
      <c r="O122" s="203">
        <v>677891.19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45" customHeight="1">
      <c r="B123" s="219">
        <v>100</v>
      </c>
      <c r="C123" s="243" t="s">
        <v>1159</v>
      </c>
      <c r="D123" s="243" t="s">
        <v>415</v>
      </c>
      <c r="E123" s="243" t="s">
        <v>416</v>
      </c>
      <c r="F123" s="287"/>
      <c r="G123" s="287"/>
      <c r="H123" s="287"/>
      <c r="I123" s="288"/>
      <c r="J123" s="289"/>
      <c r="K123" s="290"/>
      <c r="L123" s="287"/>
      <c r="M123" s="287"/>
      <c r="N123" s="203">
        <v>2012456.2</v>
      </c>
      <c r="O123" s="203">
        <v>1710587.77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48" customHeight="1">
      <c r="B124" s="219">
        <v>101</v>
      </c>
      <c r="C124" s="243" t="s">
        <v>417</v>
      </c>
      <c r="D124" s="243" t="s">
        <v>418</v>
      </c>
      <c r="E124" s="243" t="s">
        <v>419</v>
      </c>
      <c r="F124" s="287"/>
      <c r="G124" s="287"/>
      <c r="H124" s="287"/>
      <c r="I124" s="288"/>
      <c r="J124" s="289"/>
      <c r="K124" s="290"/>
      <c r="L124" s="287"/>
      <c r="M124" s="287"/>
      <c r="N124" s="203">
        <v>3273632.6</v>
      </c>
      <c r="O124" s="203">
        <v>2782587.7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49.5" customHeight="1">
      <c r="B125" s="219">
        <v>102</v>
      </c>
      <c r="C125" s="243" t="s">
        <v>420</v>
      </c>
      <c r="D125" s="243" t="s">
        <v>421</v>
      </c>
      <c r="E125" s="243" t="s">
        <v>422</v>
      </c>
      <c r="F125" s="287"/>
      <c r="G125" s="287"/>
      <c r="H125" s="287"/>
      <c r="I125" s="288"/>
      <c r="J125" s="289"/>
      <c r="K125" s="290"/>
      <c r="L125" s="287"/>
      <c r="M125" s="287"/>
      <c r="N125" s="203">
        <v>2583148.7999999998</v>
      </c>
      <c r="O125" s="203">
        <v>2195676.4700000002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53.25" customHeight="1">
      <c r="B126" s="219">
        <v>103</v>
      </c>
      <c r="C126" s="281" t="s">
        <v>1148</v>
      </c>
      <c r="D126" s="281" t="s">
        <v>423</v>
      </c>
      <c r="E126" s="281" t="s">
        <v>424</v>
      </c>
      <c r="F126" s="287"/>
      <c r="G126" s="287"/>
      <c r="H126" s="287"/>
      <c r="I126" s="288"/>
      <c r="J126" s="289"/>
      <c r="K126" s="290"/>
      <c r="L126" s="287"/>
      <c r="M126" s="287"/>
      <c r="N126" s="240">
        <v>3868856.3</v>
      </c>
      <c r="O126" s="240">
        <v>3288527.85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49.5" customHeight="1">
      <c r="B127" s="219">
        <v>104</v>
      </c>
      <c r="C127" s="243" t="s">
        <v>425</v>
      </c>
      <c r="D127" s="243" t="s">
        <v>426</v>
      </c>
      <c r="E127" s="243" t="s">
        <v>427</v>
      </c>
      <c r="F127" s="287"/>
      <c r="G127" s="287"/>
      <c r="H127" s="287"/>
      <c r="I127" s="288"/>
      <c r="J127" s="289"/>
      <c r="K127" s="290"/>
      <c r="L127" s="287"/>
      <c r="M127" s="287"/>
      <c r="N127" s="203">
        <v>750000</v>
      </c>
      <c r="O127" s="203">
        <v>562500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75</v>
      </c>
    </row>
    <row r="128" spans="2:37" ht="30">
      <c r="B128" s="219">
        <v>105</v>
      </c>
      <c r="C128" s="243" t="s">
        <v>1174</v>
      </c>
      <c r="D128" s="243" t="s">
        <v>428</v>
      </c>
      <c r="E128" s="243" t="s">
        <v>429</v>
      </c>
      <c r="F128" s="287"/>
      <c r="G128" s="287"/>
      <c r="H128" s="287"/>
      <c r="I128" s="288"/>
      <c r="J128" s="289"/>
      <c r="K128" s="290"/>
      <c r="L128" s="287"/>
      <c r="M128" s="287"/>
      <c r="N128" s="203">
        <v>5187548.08</v>
      </c>
      <c r="O128" s="203">
        <v>4409415.8600000003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30">
      <c r="B129" s="219">
        <v>106</v>
      </c>
      <c r="C129" s="243" t="s">
        <v>1149</v>
      </c>
      <c r="D129" s="243" t="s">
        <v>430</v>
      </c>
      <c r="E129" s="243" t="s">
        <v>431</v>
      </c>
      <c r="F129" s="287"/>
      <c r="G129" s="287"/>
      <c r="H129" s="287"/>
      <c r="I129" s="288"/>
      <c r="J129" s="289"/>
      <c r="K129" s="290"/>
      <c r="L129" s="287"/>
      <c r="M129" s="287"/>
      <c r="N129" s="203">
        <v>9714556.7799999993</v>
      </c>
      <c r="O129" s="203">
        <v>8257373.2599999998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30">
      <c r="B130" s="219">
        <v>107</v>
      </c>
      <c r="C130" s="243" t="s">
        <v>432</v>
      </c>
      <c r="D130" s="243" t="s">
        <v>433</v>
      </c>
      <c r="E130" s="243" t="s">
        <v>434</v>
      </c>
      <c r="F130" s="287"/>
      <c r="G130" s="287"/>
      <c r="H130" s="287"/>
      <c r="I130" s="288"/>
      <c r="J130" s="289"/>
      <c r="K130" s="290"/>
      <c r="L130" s="287"/>
      <c r="M130" s="287"/>
      <c r="N130" s="203">
        <v>7250187.1699999999</v>
      </c>
      <c r="O130" s="203">
        <v>6162659.0899999999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85</v>
      </c>
    </row>
    <row r="131" spans="2:37" ht="30">
      <c r="B131" s="219">
        <v>108</v>
      </c>
      <c r="C131" s="243" t="s">
        <v>333</v>
      </c>
      <c r="D131" s="243" t="s">
        <v>435</v>
      </c>
      <c r="E131" s="243" t="s">
        <v>436</v>
      </c>
      <c r="F131" s="287"/>
      <c r="G131" s="287"/>
      <c r="H131" s="287"/>
      <c r="I131" s="288"/>
      <c r="J131" s="289"/>
      <c r="K131" s="290"/>
      <c r="L131" s="287"/>
      <c r="M131" s="287"/>
      <c r="N131" s="203">
        <v>11858776.6</v>
      </c>
      <c r="O131" s="203">
        <v>10079960.109999999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85</v>
      </c>
    </row>
    <row r="132" spans="2:37" ht="49.5" customHeight="1">
      <c r="B132" s="219">
        <v>109</v>
      </c>
      <c r="C132" s="243" t="s">
        <v>437</v>
      </c>
      <c r="D132" s="243" t="s">
        <v>438</v>
      </c>
      <c r="E132" s="243" t="s">
        <v>439</v>
      </c>
      <c r="F132" s="287"/>
      <c r="G132" s="287"/>
      <c r="H132" s="287"/>
      <c r="I132" s="288"/>
      <c r="J132" s="289"/>
      <c r="K132" s="290"/>
      <c r="L132" s="287"/>
      <c r="M132" s="287"/>
      <c r="N132" s="203">
        <v>5845615.3300000001</v>
      </c>
      <c r="O132" s="203">
        <v>3963830.73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70</v>
      </c>
    </row>
    <row r="133" spans="2:37" ht="60.75" customHeight="1">
      <c r="B133" s="219">
        <v>110</v>
      </c>
      <c r="C133" s="243" t="s">
        <v>440</v>
      </c>
      <c r="D133" s="243" t="s">
        <v>441</v>
      </c>
      <c r="E133" s="243" t="s">
        <v>442</v>
      </c>
      <c r="F133" s="287"/>
      <c r="G133" s="287"/>
      <c r="H133" s="287"/>
      <c r="I133" s="288"/>
      <c r="J133" s="289"/>
      <c r="K133" s="290"/>
      <c r="L133" s="287"/>
      <c r="M133" s="287"/>
      <c r="N133" s="203">
        <v>1065840.95</v>
      </c>
      <c r="O133" s="203">
        <v>905964.8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57" customHeight="1">
      <c r="B134" s="219">
        <v>111</v>
      </c>
      <c r="C134" s="243" t="s">
        <v>443</v>
      </c>
      <c r="D134" s="243" t="s">
        <v>444</v>
      </c>
      <c r="E134" s="243" t="s">
        <v>445</v>
      </c>
      <c r="F134" s="287"/>
      <c r="G134" s="287"/>
      <c r="H134" s="287"/>
      <c r="I134" s="288"/>
      <c r="J134" s="289"/>
      <c r="K134" s="290"/>
      <c r="L134" s="287"/>
      <c r="M134" s="287"/>
      <c r="N134" s="203">
        <v>2742972.09</v>
      </c>
      <c r="O134" s="203">
        <v>2331526.2799999998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54" customHeight="1">
      <c r="B135" s="219">
        <v>112</v>
      </c>
      <c r="C135" s="243" t="s">
        <v>446</v>
      </c>
      <c r="D135" s="243" t="s">
        <v>447</v>
      </c>
      <c r="E135" s="243" t="s">
        <v>448</v>
      </c>
      <c r="F135" s="287"/>
      <c r="G135" s="287"/>
      <c r="H135" s="287"/>
      <c r="I135" s="288"/>
      <c r="J135" s="289"/>
      <c r="K135" s="290"/>
      <c r="L135" s="287"/>
      <c r="M135" s="287"/>
      <c r="N135" s="203">
        <v>6595574.1799999997</v>
      </c>
      <c r="O135" s="203">
        <v>5606238.0499999998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85</v>
      </c>
    </row>
    <row r="136" spans="2:37" ht="98.25" customHeight="1">
      <c r="B136" s="219">
        <v>113</v>
      </c>
      <c r="C136" s="243" t="s">
        <v>1155</v>
      </c>
      <c r="D136" s="243" t="s">
        <v>449</v>
      </c>
      <c r="E136" s="293" t="s">
        <v>450</v>
      </c>
      <c r="F136" s="287"/>
      <c r="G136" s="287"/>
      <c r="H136" s="287"/>
      <c r="I136" s="288"/>
      <c r="J136" s="289"/>
      <c r="K136" s="290"/>
      <c r="L136" s="287"/>
      <c r="M136" s="287"/>
      <c r="N136" s="203">
        <v>2595578.77</v>
      </c>
      <c r="O136" s="203">
        <v>2206241.9500000002</v>
      </c>
      <c r="P136" s="291"/>
      <c r="Q136" s="287"/>
      <c r="R136" s="287"/>
      <c r="S136" s="287"/>
      <c r="T136" s="287"/>
      <c r="U136" s="292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65"/>
      <c r="AG136" s="265"/>
      <c r="AH136" s="265"/>
      <c r="AI136" s="265"/>
      <c r="AJ136" s="265"/>
      <c r="AK136" s="203">
        <v>85</v>
      </c>
    </row>
    <row r="137" spans="2:37" ht="43.5" customHeight="1">
      <c r="B137" s="219">
        <v>114</v>
      </c>
      <c r="C137" s="243" t="s">
        <v>1169</v>
      </c>
      <c r="D137" s="243" t="s">
        <v>451</v>
      </c>
      <c r="E137" s="243" t="s">
        <v>452</v>
      </c>
      <c r="F137" s="287"/>
      <c r="G137" s="287"/>
      <c r="H137" s="287"/>
      <c r="I137" s="288"/>
      <c r="J137" s="289"/>
      <c r="K137" s="290"/>
      <c r="L137" s="287"/>
      <c r="M137" s="287"/>
      <c r="N137" s="203">
        <v>15646742.84</v>
      </c>
      <c r="O137" s="203">
        <v>13299731.41</v>
      </c>
      <c r="P137" s="291"/>
      <c r="Q137" s="287"/>
      <c r="R137" s="287"/>
      <c r="S137" s="287"/>
      <c r="T137" s="287"/>
      <c r="U137" s="292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65"/>
      <c r="AG137" s="265"/>
      <c r="AH137" s="265"/>
      <c r="AI137" s="265"/>
      <c r="AJ137" s="265"/>
      <c r="AK137" s="203">
        <v>85</v>
      </c>
    </row>
    <row r="138" spans="2:37" ht="46.5" customHeight="1">
      <c r="B138" s="219">
        <v>115</v>
      </c>
      <c r="C138" s="243" t="s">
        <v>1168</v>
      </c>
      <c r="D138" s="243" t="s">
        <v>453</v>
      </c>
      <c r="E138" s="243" t="s">
        <v>454</v>
      </c>
      <c r="F138" s="287"/>
      <c r="G138" s="287"/>
      <c r="H138" s="287"/>
      <c r="I138" s="288"/>
      <c r="J138" s="289"/>
      <c r="K138" s="290"/>
      <c r="L138" s="287"/>
      <c r="M138" s="287"/>
      <c r="N138" s="203">
        <v>23458163.780000001</v>
      </c>
      <c r="O138" s="203">
        <v>19826837.600000001</v>
      </c>
      <c r="P138" s="291"/>
      <c r="Q138" s="287"/>
      <c r="R138" s="287"/>
      <c r="S138" s="287"/>
      <c r="T138" s="287"/>
      <c r="U138" s="292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65"/>
      <c r="AG138" s="265"/>
      <c r="AH138" s="265"/>
      <c r="AI138" s="265"/>
      <c r="AJ138" s="265"/>
      <c r="AK138" s="203">
        <v>85</v>
      </c>
    </row>
    <row r="139" spans="2:37" ht="45" customHeight="1">
      <c r="B139" s="219">
        <v>116</v>
      </c>
      <c r="C139" s="243" t="s">
        <v>455</v>
      </c>
      <c r="D139" s="243" t="s">
        <v>456</v>
      </c>
      <c r="E139" s="243" t="s">
        <v>457</v>
      </c>
      <c r="F139" s="287"/>
      <c r="G139" s="287"/>
      <c r="H139" s="287"/>
      <c r="I139" s="288"/>
      <c r="J139" s="289"/>
      <c r="K139" s="290"/>
      <c r="L139" s="287"/>
      <c r="M139" s="287"/>
      <c r="N139" s="203">
        <v>7376860.29</v>
      </c>
      <c r="O139" s="203">
        <v>6156883.4400000004</v>
      </c>
      <c r="P139" s="291"/>
      <c r="Q139" s="287"/>
      <c r="R139" s="287"/>
      <c r="S139" s="287"/>
      <c r="T139" s="287"/>
      <c r="U139" s="292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65"/>
      <c r="AG139" s="265"/>
      <c r="AH139" s="265"/>
      <c r="AI139" s="265"/>
      <c r="AJ139" s="265"/>
      <c r="AK139" s="203">
        <v>85</v>
      </c>
    </row>
    <row r="140" spans="2:37" ht="60.75" customHeight="1">
      <c r="B140" s="219">
        <v>117</v>
      </c>
      <c r="C140" s="243" t="s">
        <v>180</v>
      </c>
      <c r="D140" s="243" t="s">
        <v>458</v>
      </c>
      <c r="E140" s="243" t="s">
        <v>459</v>
      </c>
      <c r="F140" s="287"/>
      <c r="G140" s="287"/>
      <c r="H140" s="287"/>
      <c r="I140" s="288"/>
      <c r="J140" s="289"/>
      <c r="K140" s="290"/>
      <c r="L140" s="287"/>
      <c r="M140" s="287"/>
      <c r="N140" s="203">
        <v>1249715.6100000001</v>
      </c>
      <c r="O140" s="203">
        <v>1062258.26</v>
      </c>
      <c r="P140" s="291"/>
      <c r="Q140" s="287"/>
      <c r="R140" s="287"/>
      <c r="S140" s="287"/>
      <c r="T140" s="287"/>
      <c r="U140" s="292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65"/>
      <c r="AG140" s="265"/>
      <c r="AH140" s="265"/>
      <c r="AI140" s="265"/>
      <c r="AJ140" s="265"/>
      <c r="AK140" s="203">
        <v>85</v>
      </c>
    </row>
    <row r="141" spans="2:37" ht="51.75" customHeight="1">
      <c r="B141" s="219">
        <v>118</v>
      </c>
      <c r="C141" s="243" t="s">
        <v>460</v>
      </c>
      <c r="D141" s="243" t="s">
        <v>461</v>
      </c>
      <c r="E141" s="243" t="s">
        <v>462</v>
      </c>
      <c r="F141" s="287"/>
      <c r="G141" s="287"/>
      <c r="H141" s="287"/>
      <c r="I141" s="288"/>
      <c r="J141" s="289"/>
      <c r="K141" s="290"/>
      <c r="L141" s="287"/>
      <c r="M141" s="287"/>
      <c r="N141" s="203">
        <v>7581114.7000000002</v>
      </c>
      <c r="O141" s="203">
        <v>6443947.5</v>
      </c>
      <c r="P141" s="291"/>
      <c r="Q141" s="287"/>
      <c r="R141" s="287"/>
      <c r="S141" s="287"/>
      <c r="T141" s="287"/>
      <c r="U141" s="292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65"/>
      <c r="AG141" s="265"/>
      <c r="AH141" s="265"/>
      <c r="AI141" s="265"/>
      <c r="AJ141" s="265"/>
      <c r="AK141" s="203">
        <v>85</v>
      </c>
    </row>
    <row r="142" spans="2:37" ht="62.25" customHeight="1">
      <c r="B142" s="219">
        <v>119</v>
      </c>
      <c r="C142" s="243" t="s">
        <v>417</v>
      </c>
      <c r="D142" s="243" t="s">
        <v>463</v>
      </c>
      <c r="E142" s="243" t="s">
        <v>464</v>
      </c>
      <c r="F142" s="287"/>
      <c r="G142" s="287"/>
      <c r="H142" s="287"/>
      <c r="I142" s="288"/>
      <c r="J142" s="289"/>
      <c r="K142" s="290"/>
      <c r="L142" s="287"/>
      <c r="M142" s="287"/>
      <c r="N142" s="203">
        <v>1521144.3</v>
      </c>
      <c r="O142" s="203">
        <v>1292972.6499999999</v>
      </c>
      <c r="P142" s="291"/>
      <c r="Q142" s="287"/>
      <c r="R142" s="287"/>
      <c r="S142" s="287"/>
      <c r="T142" s="287"/>
      <c r="U142" s="292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65"/>
      <c r="AG142" s="265"/>
      <c r="AH142" s="265"/>
      <c r="AI142" s="265"/>
      <c r="AJ142" s="265"/>
      <c r="AK142" s="203">
        <v>85</v>
      </c>
    </row>
    <row r="143" spans="2:37" ht="52.5" customHeight="1">
      <c r="B143" s="219">
        <v>120</v>
      </c>
      <c r="C143" s="243" t="s">
        <v>198</v>
      </c>
      <c r="D143" s="243" t="s">
        <v>465</v>
      </c>
      <c r="E143" s="243" t="s">
        <v>466</v>
      </c>
      <c r="F143" s="287"/>
      <c r="G143" s="287"/>
      <c r="H143" s="287"/>
      <c r="I143" s="288"/>
      <c r="J143" s="289"/>
      <c r="K143" s="290"/>
      <c r="L143" s="287"/>
      <c r="M143" s="287"/>
      <c r="N143" s="203">
        <v>397780</v>
      </c>
      <c r="O143" s="203">
        <v>338113</v>
      </c>
      <c r="P143" s="291"/>
      <c r="Q143" s="287"/>
      <c r="R143" s="287"/>
      <c r="S143" s="287"/>
      <c r="T143" s="287"/>
      <c r="U143" s="292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65"/>
      <c r="AG143" s="265"/>
      <c r="AH143" s="265"/>
      <c r="AI143" s="265"/>
      <c r="AJ143" s="265"/>
      <c r="AK143" s="203">
        <v>85</v>
      </c>
    </row>
    <row r="144" spans="2:37" ht="45.75" customHeight="1">
      <c r="B144" s="219">
        <v>121</v>
      </c>
      <c r="C144" s="243" t="s">
        <v>467</v>
      </c>
      <c r="D144" s="243" t="s">
        <v>468</v>
      </c>
      <c r="E144" s="243" t="s">
        <v>469</v>
      </c>
      <c r="F144" s="287"/>
      <c r="G144" s="287"/>
      <c r="H144" s="287"/>
      <c r="I144" s="288"/>
      <c r="J144" s="289"/>
      <c r="K144" s="290"/>
      <c r="L144" s="287"/>
      <c r="M144" s="287"/>
      <c r="N144" s="203">
        <v>2827438.65</v>
      </c>
      <c r="O144" s="203">
        <v>2403322.85</v>
      </c>
      <c r="P144" s="291"/>
      <c r="Q144" s="287"/>
      <c r="R144" s="287"/>
      <c r="S144" s="287"/>
      <c r="T144" s="287"/>
      <c r="U144" s="292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65"/>
      <c r="AG144" s="265"/>
      <c r="AH144" s="265"/>
      <c r="AI144" s="265"/>
      <c r="AJ144" s="265"/>
      <c r="AK144" s="203">
        <v>85</v>
      </c>
    </row>
    <row r="145" spans="2:37" ht="65.25" customHeight="1">
      <c r="B145" s="219">
        <v>122</v>
      </c>
      <c r="C145" s="243" t="s">
        <v>382</v>
      </c>
      <c r="D145" s="243" t="s">
        <v>470</v>
      </c>
      <c r="E145" s="243" t="s">
        <v>471</v>
      </c>
      <c r="F145" s="287"/>
      <c r="G145" s="287"/>
      <c r="H145" s="287"/>
      <c r="I145" s="288"/>
      <c r="J145" s="289"/>
      <c r="K145" s="290"/>
      <c r="L145" s="287"/>
      <c r="M145" s="287"/>
      <c r="N145" s="203">
        <v>1773074.34</v>
      </c>
      <c r="O145" s="203">
        <v>1507113.18</v>
      </c>
      <c r="P145" s="291"/>
      <c r="Q145" s="287"/>
      <c r="R145" s="287"/>
      <c r="S145" s="287"/>
      <c r="T145" s="287"/>
      <c r="U145" s="292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65"/>
      <c r="AG145" s="265"/>
      <c r="AH145" s="265"/>
      <c r="AI145" s="265"/>
      <c r="AJ145" s="265"/>
      <c r="AK145" s="203">
        <v>85</v>
      </c>
    </row>
    <row r="146" spans="2:37" ht="30">
      <c r="B146" s="219">
        <v>123</v>
      </c>
      <c r="C146" s="243" t="s">
        <v>1164</v>
      </c>
      <c r="D146" s="243" t="s">
        <v>472</v>
      </c>
      <c r="E146" s="243" t="s">
        <v>473</v>
      </c>
      <c r="F146" s="287"/>
      <c r="G146" s="287"/>
      <c r="H146" s="287"/>
      <c r="I146" s="288"/>
      <c r="J146" s="289"/>
      <c r="K146" s="290"/>
      <c r="L146" s="287"/>
      <c r="M146" s="287"/>
      <c r="N146" s="203">
        <v>8105679.7800000003</v>
      </c>
      <c r="O146" s="203">
        <v>6889827.8099999996</v>
      </c>
      <c r="P146" s="291"/>
      <c r="Q146" s="287"/>
      <c r="R146" s="287"/>
      <c r="S146" s="287"/>
      <c r="T146" s="287"/>
      <c r="U146" s="292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65"/>
      <c r="AG146" s="265"/>
      <c r="AH146" s="265"/>
      <c r="AI146" s="265"/>
      <c r="AJ146" s="265"/>
      <c r="AK146" s="203">
        <v>85</v>
      </c>
    </row>
    <row r="147" spans="2:37" ht="52.5" customHeight="1">
      <c r="B147" s="219">
        <v>124</v>
      </c>
      <c r="C147" s="243" t="s">
        <v>474</v>
      </c>
      <c r="D147" s="243" t="s">
        <v>475</v>
      </c>
      <c r="E147" s="243" t="s">
        <v>476</v>
      </c>
      <c r="F147" s="287"/>
      <c r="G147" s="287"/>
      <c r="H147" s="287"/>
      <c r="I147" s="288"/>
      <c r="J147" s="289"/>
      <c r="K147" s="290"/>
      <c r="L147" s="287"/>
      <c r="M147" s="287"/>
      <c r="N147" s="203">
        <v>8604273.2200000007</v>
      </c>
      <c r="O147" s="203">
        <v>7313632.2300000004</v>
      </c>
      <c r="P147" s="291"/>
      <c r="Q147" s="287"/>
      <c r="R147" s="287"/>
      <c r="S147" s="287"/>
      <c r="T147" s="287"/>
      <c r="U147" s="292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65"/>
      <c r="AG147" s="265"/>
      <c r="AH147" s="265"/>
      <c r="AI147" s="265"/>
      <c r="AJ147" s="265"/>
      <c r="AK147" s="203">
        <v>85</v>
      </c>
    </row>
    <row r="148" spans="2:37" ht="30">
      <c r="B148" s="219">
        <v>125</v>
      </c>
      <c r="C148" s="243" t="s">
        <v>1172</v>
      </c>
      <c r="D148" s="243" t="s">
        <v>477</v>
      </c>
      <c r="E148" s="243" t="s">
        <v>478</v>
      </c>
      <c r="F148" s="287"/>
      <c r="G148" s="287"/>
      <c r="H148" s="287"/>
      <c r="I148" s="288"/>
      <c r="J148" s="289"/>
      <c r="K148" s="290"/>
      <c r="L148" s="287"/>
      <c r="M148" s="287"/>
      <c r="N148" s="203">
        <v>1799300</v>
      </c>
      <c r="O148" s="203">
        <v>1529405</v>
      </c>
      <c r="P148" s="291"/>
      <c r="Q148" s="287"/>
      <c r="R148" s="287"/>
      <c r="S148" s="287"/>
      <c r="T148" s="287"/>
      <c r="U148" s="292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65"/>
      <c r="AG148" s="265"/>
      <c r="AH148" s="265"/>
      <c r="AI148" s="265"/>
      <c r="AJ148" s="265"/>
      <c r="AK148" s="203">
        <v>85</v>
      </c>
    </row>
    <row r="149" spans="2:37" ht="60.75" customHeight="1">
      <c r="B149" s="219">
        <v>126</v>
      </c>
      <c r="C149" s="243" t="s">
        <v>1156</v>
      </c>
      <c r="D149" s="243" t="s">
        <v>479</v>
      </c>
      <c r="E149" s="243" t="s">
        <v>480</v>
      </c>
      <c r="F149" s="287"/>
      <c r="G149" s="287"/>
      <c r="H149" s="287"/>
      <c r="I149" s="288"/>
      <c r="J149" s="289"/>
      <c r="K149" s="290"/>
      <c r="L149" s="287"/>
      <c r="M149" s="287"/>
      <c r="N149" s="203">
        <v>2483357.63</v>
      </c>
      <c r="O149" s="203">
        <v>2110853.98</v>
      </c>
      <c r="P149" s="291"/>
      <c r="Q149" s="287"/>
      <c r="R149" s="287"/>
      <c r="S149" s="287"/>
      <c r="T149" s="287"/>
      <c r="U149" s="292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65"/>
      <c r="AG149" s="265"/>
      <c r="AH149" s="265"/>
      <c r="AI149" s="265"/>
      <c r="AJ149" s="265"/>
      <c r="AK149" s="203">
        <v>85</v>
      </c>
    </row>
    <row r="150" spans="2:37" ht="30">
      <c r="B150" s="219">
        <v>127</v>
      </c>
      <c r="C150" s="243" t="s">
        <v>1149</v>
      </c>
      <c r="D150" s="243" t="s">
        <v>481</v>
      </c>
      <c r="E150" s="243" t="s">
        <v>482</v>
      </c>
      <c r="F150" s="287"/>
      <c r="G150" s="287"/>
      <c r="H150" s="287"/>
      <c r="I150" s="288"/>
      <c r="J150" s="289"/>
      <c r="K150" s="290"/>
      <c r="L150" s="287"/>
      <c r="M150" s="287"/>
      <c r="N150" s="203">
        <v>3725455.03</v>
      </c>
      <c r="O150" s="203">
        <v>3166636.78</v>
      </c>
      <c r="P150" s="291"/>
      <c r="Q150" s="287"/>
      <c r="R150" s="287"/>
      <c r="S150" s="287"/>
      <c r="T150" s="287"/>
      <c r="U150" s="292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65"/>
      <c r="AG150" s="265"/>
      <c r="AH150" s="265"/>
      <c r="AI150" s="265"/>
      <c r="AJ150" s="265"/>
      <c r="AK150" s="203">
        <v>85</v>
      </c>
    </row>
    <row r="151" spans="2:37" ht="58.5" customHeight="1">
      <c r="B151" s="219">
        <v>128</v>
      </c>
      <c r="C151" s="243" t="s">
        <v>1158</v>
      </c>
      <c r="D151" s="243" t="s">
        <v>483</v>
      </c>
      <c r="E151" s="243" t="s">
        <v>484</v>
      </c>
      <c r="F151" s="287"/>
      <c r="G151" s="287"/>
      <c r="H151" s="287"/>
      <c r="I151" s="288"/>
      <c r="J151" s="289"/>
      <c r="K151" s="290"/>
      <c r="L151" s="287"/>
      <c r="M151" s="287"/>
      <c r="N151" s="203">
        <v>593220.26</v>
      </c>
      <c r="O151" s="203">
        <v>504237.22</v>
      </c>
      <c r="P151" s="291"/>
      <c r="Q151" s="287"/>
      <c r="R151" s="287"/>
      <c r="S151" s="287"/>
      <c r="T151" s="287"/>
      <c r="U151" s="292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65"/>
      <c r="AG151" s="265"/>
      <c r="AH151" s="265"/>
      <c r="AI151" s="265"/>
      <c r="AJ151" s="265"/>
      <c r="AK151" s="203">
        <v>85</v>
      </c>
    </row>
    <row r="152" spans="2:37" ht="71.25" customHeight="1">
      <c r="B152" s="219">
        <v>129</v>
      </c>
      <c r="C152" s="243" t="s">
        <v>485</v>
      </c>
      <c r="D152" s="243" t="s">
        <v>486</v>
      </c>
      <c r="E152" s="243" t="s">
        <v>487</v>
      </c>
      <c r="F152" s="287"/>
      <c r="G152" s="287"/>
      <c r="H152" s="287"/>
      <c r="I152" s="288"/>
      <c r="J152" s="289"/>
      <c r="K152" s="290"/>
      <c r="L152" s="287"/>
      <c r="M152" s="287"/>
      <c r="N152" s="203">
        <v>156668.28</v>
      </c>
      <c r="O152" s="203">
        <v>133168.03</v>
      </c>
      <c r="P152" s="291"/>
      <c r="Q152" s="287"/>
      <c r="R152" s="287"/>
      <c r="S152" s="287"/>
      <c r="T152" s="287"/>
      <c r="U152" s="292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65"/>
      <c r="AG152" s="265"/>
      <c r="AH152" s="265"/>
      <c r="AI152" s="265"/>
      <c r="AJ152" s="265"/>
      <c r="AK152" s="203">
        <v>85</v>
      </c>
    </row>
    <row r="153" spans="2:37" ht="75">
      <c r="B153" s="219">
        <v>130</v>
      </c>
      <c r="C153" s="243" t="s">
        <v>488</v>
      </c>
      <c r="D153" s="243" t="s">
        <v>489</v>
      </c>
      <c r="E153" s="243" t="s">
        <v>490</v>
      </c>
      <c r="F153" s="287"/>
      <c r="G153" s="287"/>
      <c r="H153" s="287"/>
      <c r="I153" s="288"/>
      <c r="J153" s="289"/>
      <c r="K153" s="290"/>
      <c r="L153" s="287"/>
      <c r="M153" s="287"/>
      <c r="N153" s="203">
        <v>757442</v>
      </c>
      <c r="O153" s="203">
        <v>643825.68999999994</v>
      </c>
      <c r="P153" s="291"/>
      <c r="Q153" s="287"/>
      <c r="R153" s="287"/>
      <c r="S153" s="287"/>
      <c r="T153" s="287"/>
      <c r="U153" s="292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65"/>
      <c r="AG153" s="265"/>
      <c r="AH153" s="265"/>
      <c r="AI153" s="265"/>
      <c r="AJ153" s="265"/>
      <c r="AK153" s="203">
        <v>85</v>
      </c>
    </row>
    <row r="154" spans="2:37">
      <c r="C154" s="395" t="s">
        <v>542</v>
      </c>
      <c r="D154" s="396"/>
      <c r="E154" s="397"/>
      <c r="F154" s="193"/>
      <c r="G154" s="193"/>
      <c r="H154" s="193"/>
      <c r="I154" s="194"/>
      <c r="J154" s="195"/>
      <c r="K154" s="196"/>
      <c r="L154" s="193"/>
      <c r="M154" s="193"/>
      <c r="N154" s="197">
        <f>SUM(N24:N153)</f>
        <v>599820973.44999993</v>
      </c>
      <c r="O154" s="197">
        <f>SUM(O24:O153)</f>
        <v>483822490.92000014</v>
      </c>
      <c r="AF154" s="189"/>
      <c r="AG154" s="189"/>
      <c r="AH154" s="189"/>
      <c r="AI154" s="189"/>
      <c r="AJ154" s="189"/>
      <c r="AK154" s="189"/>
    </row>
    <row r="155" spans="2:37">
      <c r="B155" s="102"/>
      <c r="C155" s="102"/>
      <c r="D155" s="102"/>
      <c r="E155" s="102"/>
      <c r="F155" s="102"/>
      <c r="G155" s="102"/>
      <c r="H155" s="102"/>
      <c r="I155" s="164"/>
      <c r="J155" s="165"/>
      <c r="K155" s="166"/>
      <c r="L155" s="102"/>
      <c r="M155" s="102"/>
      <c r="N155" s="102"/>
      <c r="O155" s="102"/>
      <c r="P155" s="167"/>
      <c r="Q155" s="102"/>
      <c r="R155" s="102"/>
      <c r="S155" s="102"/>
      <c r="T155" s="102"/>
      <c r="U155" s="168"/>
      <c r="V155" s="169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2:37">
      <c r="B156" s="102"/>
      <c r="C156" s="102"/>
      <c r="D156" s="102"/>
      <c r="E156" s="102"/>
      <c r="F156" s="102"/>
      <c r="G156" s="102"/>
      <c r="H156" s="102"/>
      <c r="I156" s="164"/>
      <c r="J156" s="165"/>
      <c r="K156" s="166"/>
      <c r="L156" s="102"/>
      <c r="M156" s="102"/>
      <c r="N156" s="102"/>
      <c r="O156" s="102"/>
      <c r="P156" s="167"/>
      <c r="Q156" s="102"/>
      <c r="R156" s="102"/>
      <c r="S156" s="102"/>
      <c r="T156" s="102"/>
      <c r="U156" s="168"/>
      <c r="V156" s="171"/>
    </row>
    <row r="157" spans="2:37">
      <c r="B157" s="102"/>
      <c r="C157" s="102"/>
      <c r="D157" s="102"/>
      <c r="E157" s="102"/>
      <c r="F157" s="102"/>
      <c r="G157" s="102"/>
      <c r="H157" s="102"/>
      <c r="I157" s="164"/>
      <c r="J157" s="165"/>
      <c r="K157" s="166"/>
      <c r="L157" s="102"/>
      <c r="M157" s="102"/>
      <c r="N157" s="102"/>
      <c r="O157" s="102"/>
      <c r="P157" s="167"/>
      <c r="Q157" s="102"/>
      <c r="R157" s="102"/>
      <c r="S157" s="102"/>
      <c r="T157" s="102"/>
      <c r="U157" s="168"/>
      <c r="V157" s="171"/>
    </row>
    <row r="158" spans="2:37">
      <c r="B158" s="102"/>
      <c r="C158" s="102"/>
      <c r="D158" s="102"/>
      <c r="E158" s="102"/>
      <c r="F158" s="102"/>
      <c r="G158" s="102"/>
      <c r="H158" s="102"/>
      <c r="I158" s="164"/>
      <c r="J158" s="165"/>
      <c r="K158" s="166"/>
      <c r="L158" s="102"/>
      <c r="M158" s="102"/>
      <c r="N158" s="102"/>
      <c r="O158" s="102"/>
      <c r="P158" s="167"/>
      <c r="Q158" s="102"/>
      <c r="R158" s="102"/>
      <c r="S158" s="102"/>
      <c r="T158" s="102"/>
      <c r="U158" s="168"/>
      <c r="V158" s="171"/>
    </row>
    <row r="159" spans="2:37">
      <c r="B159" s="102"/>
      <c r="C159" s="102"/>
      <c r="D159" s="102"/>
      <c r="E159" s="102"/>
      <c r="F159" s="102"/>
      <c r="G159" s="102"/>
      <c r="H159" s="102"/>
      <c r="I159" s="164"/>
      <c r="J159" s="165"/>
      <c r="K159" s="166"/>
      <c r="L159" s="102"/>
      <c r="M159" s="102"/>
      <c r="N159" s="102"/>
      <c r="O159" s="102"/>
      <c r="P159" s="167"/>
      <c r="Q159" s="102"/>
      <c r="R159" s="102"/>
      <c r="S159" s="102"/>
      <c r="T159" s="102"/>
      <c r="U159" s="168"/>
      <c r="V159" s="171"/>
    </row>
    <row r="160" spans="2:37"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</row>
    <row r="161" spans="2:22"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</row>
    <row r="162" spans="2:22"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</row>
    <row r="163" spans="2:22"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</row>
    <row r="164" spans="2:22"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</row>
    <row r="165" spans="2:22"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</row>
    <row r="166" spans="2:22"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</row>
    <row r="167" spans="2:22"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</row>
    <row r="168" spans="2:22"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</row>
    <row r="169" spans="2:22"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</row>
    <row r="170" spans="2:22"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</row>
    <row r="171" spans="2:22"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</row>
    <row r="172" spans="2:22"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</row>
    <row r="173" spans="2:22"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</row>
    <row r="174" spans="2:22"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</row>
    <row r="175" spans="2:22"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</row>
    <row r="176" spans="2:22"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</row>
    <row r="177" spans="2:22"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</row>
    <row r="178" spans="2:22"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</row>
    <row r="179" spans="2:22"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</row>
    <row r="180" spans="2:22"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</row>
    <row r="181" spans="2:22"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</row>
    <row r="182" spans="2:22"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</row>
    <row r="183" spans="2:22"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</row>
    <row r="184" spans="2:22"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</row>
    <row r="185" spans="2:22"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</row>
    <row r="186" spans="2:22"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</row>
    <row r="187" spans="2:22"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</row>
    <row r="188" spans="2:22"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</row>
    <row r="189" spans="2:22"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</row>
    <row r="190" spans="2:22"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</row>
    <row r="191" spans="2:22"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</row>
    <row r="192" spans="2:22"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</row>
    <row r="193" spans="2:22"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</row>
    <row r="194" spans="2:22"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</row>
    <row r="195" spans="2:22"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</row>
    <row r="196" spans="2:22"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</row>
    <row r="197" spans="2:22"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</row>
    <row r="198" spans="2:22"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</row>
    <row r="199" spans="2:22"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</row>
    <row r="200" spans="2:22"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</row>
    <row r="201" spans="2:22"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</row>
    <row r="202" spans="2:22"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</row>
    <row r="203" spans="2:22"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</row>
    <row r="204" spans="2:22"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</row>
    <row r="205" spans="2:22"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</row>
    <row r="206" spans="2:22"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</row>
    <row r="207" spans="2:22"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</row>
    <row r="208" spans="2:22"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</row>
    <row r="209" spans="2:22"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</row>
    <row r="210" spans="2:22"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</row>
    <row r="211" spans="2:22"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</row>
    <row r="212" spans="2:22"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</row>
    <row r="213" spans="2:22"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</row>
    <row r="214" spans="2:22"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</row>
    <row r="215" spans="2:22"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</row>
    <row r="216" spans="2:22"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</row>
    <row r="217" spans="2:22"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</row>
    <row r="218" spans="2:22"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</row>
    <row r="219" spans="2:22"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</row>
    <row r="220" spans="2:22"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</row>
    <row r="221" spans="2:22"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</row>
    <row r="222" spans="2:22"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</row>
    <row r="223" spans="2:22"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</row>
    <row r="224" spans="2:22"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</row>
    <row r="225" spans="2:22"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</row>
    <row r="226" spans="2:22"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</row>
    <row r="227" spans="2:22"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</row>
    <row r="228" spans="2:22"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</row>
    <row r="229" spans="2:22"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</row>
    <row r="230" spans="2:22"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</row>
    <row r="231" spans="2:22"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</row>
    <row r="232" spans="2:22"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</row>
    <row r="233" spans="2:22"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</row>
    <row r="234" spans="2:22"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</row>
    <row r="235" spans="2:22"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</row>
    <row r="236" spans="2:22"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</row>
    <row r="237" spans="2:22"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</row>
    <row r="238" spans="2:22"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</row>
    <row r="239" spans="2:22"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</row>
    <row r="240" spans="2:22"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</row>
    <row r="241" spans="2:22"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</row>
    <row r="242" spans="2:22"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</row>
    <row r="243" spans="2:22"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</row>
    <row r="244" spans="2:22"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</row>
    <row r="245" spans="2:22"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</row>
    <row r="246" spans="2:22"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</row>
    <row r="247" spans="2:22"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</row>
    <row r="248" spans="2:22"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</row>
    <row r="249" spans="2:22"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</row>
    <row r="250" spans="2:22"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</row>
    <row r="251" spans="2:22"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</row>
    <row r="252" spans="2:22"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</row>
    <row r="253" spans="2:22"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</row>
    <row r="254" spans="2:22"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</row>
    <row r="255" spans="2:22"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</row>
    <row r="256" spans="2:22"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</row>
    <row r="257" spans="2:22"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</row>
    <row r="258" spans="2:22"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</row>
    <row r="259" spans="2:22"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</row>
    <row r="260" spans="2:22"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</row>
    <row r="261" spans="2:22"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</row>
    <row r="262" spans="2:22"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</row>
    <row r="263" spans="2:22"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</row>
    <row r="264" spans="2:22"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</row>
    <row r="265" spans="2:22"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</row>
    <row r="266" spans="2:22"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</row>
    <row r="267" spans="2:22"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</row>
    <row r="268" spans="2:22"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</row>
    <row r="269" spans="2:22"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</row>
    <row r="270" spans="2:22"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</row>
    <row r="271" spans="2:22"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</row>
    <row r="272" spans="2:22"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</row>
    <row r="273" spans="2:22"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</row>
    <row r="274" spans="2:22"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</row>
    <row r="275" spans="2:22"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</row>
    <row r="276" spans="2:22"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</row>
    <row r="277" spans="2:22"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</row>
    <row r="278" spans="2:22"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</row>
    <row r="279" spans="2:22"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</row>
    <row r="280" spans="2:22"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</row>
    <row r="281" spans="2:22"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</row>
    <row r="282" spans="2:22"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</row>
    <row r="283" spans="2:22"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</row>
    <row r="284" spans="2:22"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</row>
    <row r="285" spans="2:22"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</row>
    <row r="286" spans="2:22"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</row>
    <row r="287" spans="2:22"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</row>
    <row r="288" spans="2:22"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</row>
    <row r="289" spans="2:22"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</row>
    <row r="290" spans="2:22"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</row>
    <row r="291" spans="2:22"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</row>
    <row r="292" spans="2:22"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</row>
    <row r="293" spans="2:22"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</row>
    <row r="294" spans="2:22"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</row>
    <row r="295" spans="2:22"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</row>
    <row r="296" spans="2:22"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</row>
    <row r="297" spans="2:22"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</row>
    <row r="298" spans="2:22"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</row>
    <row r="299" spans="2:22"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</row>
    <row r="300" spans="2:22"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</row>
    <row r="301" spans="2:22"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</row>
    <row r="302" spans="2:22"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</row>
    <row r="303" spans="2:22"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</row>
    <row r="304" spans="2:22"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</row>
    <row r="305" spans="2:22"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</row>
    <row r="306" spans="2:22"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</row>
    <row r="307" spans="2:22"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</row>
    <row r="308" spans="2:22"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</row>
    <row r="309" spans="2:22"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</row>
    <row r="310" spans="2:22"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</row>
    <row r="311" spans="2:22"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</row>
    <row r="312" spans="2:22"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</row>
    <row r="313" spans="2:22"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</row>
    <row r="314" spans="2:22"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</row>
    <row r="315" spans="2:22"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</row>
    <row r="316" spans="2:22"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</row>
    <row r="317" spans="2:22"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</row>
    <row r="318" spans="2:22"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</row>
    <row r="319" spans="2:22"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</row>
    <row r="320" spans="2:22"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</row>
    <row r="321" spans="2:22"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</row>
    <row r="322" spans="2:22"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</row>
    <row r="323" spans="2:22"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</row>
    <row r="324" spans="2:22"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</row>
    <row r="325" spans="2:22"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</row>
    <row r="326" spans="2:22"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</row>
    <row r="327" spans="2:22"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</row>
    <row r="328" spans="2:22"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</row>
    <row r="329" spans="2:22"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</row>
    <row r="330" spans="2:22"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</row>
    <row r="331" spans="2:22"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</row>
    <row r="332" spans="2:22"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</row>
    <row r="333" spans="2:22"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</row>
    <row r="334" spans="2:22"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</row>
    <row r="335" spans="2:22"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</row>
    <row r="336" spans="2:22"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</row>
    <row r="337" spans="2:22"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</row>
    <row r="338" spans="2:22"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</row>
    <row r="339" spans="2:22"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</row>
    <row r="340" spans="2:22"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</row>
    <row r="341" spans="2:22"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</row>
    <row r="342" spans="2:22"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</row>
    <row r="343" spans="2:22"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</row>
    <row r="344" spans="2:22"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</row>
    <row r="345" spans="2:22"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</row>
    <row r="346" spans="2:22"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</row>
    <row r="347" spans="2:22"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</row>
    <row r="348" spans="2:22"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</row>
    <row r="349" spans="2:22"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</row>
    <row r="350" spans="2:22"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</row>
    <row r="351" spans="2:22"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</row>
    <row r="352" spans="2:22"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</row>
    <row r="353" spans="2:22"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</row>
    <row r="354" spans="2:22"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</row>
    <row r="355" spans="2:22"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</row>
    <row r="356" spans="2:22"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</row>
    <row r="357" spans="2:22"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</row>
    <row r="358" spans="2:22"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</row>
    <row r="359" spans="2:22"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</row>
    <row r="360" spans="2:22"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</row>
    <row r="361" spans="2:22"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</row>
    <row r="362" spans="2:22"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</row>
    <row r="363" spans="2:22"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</row>
    <row r="364" spans="2:22"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</row>
    <row r="365" spans="2:22"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</row>
    <row r="366" spans="2:22"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</row>
    <row r="367" spans="2:22"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</row>
    <row r="368" spans="2:22"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</row>
    <row r="369" spans="2:22"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</row>
    <row r="370" spans="2:22"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</row>
    <row r="371" spans="2:22"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</row>
    <row r="372" spans="2:22"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</row>
    <row r="373" spans="2:22"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</row>
    <row r="374" spans="2:22"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</row>
    <row r="375" spans="2:22"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</row>
    <row r="376" spans="2:22"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</row>
    <row r="377" spans="2:22"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</row>
    <row r="378" spans="2:22"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</row>
    <row r="379" spans="2:22"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</row>
    <row r="380" spans="2:22"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</row>
    <row r="381" spans="2:22"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</row>
    <row r="382" spans="2:22"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</row>
    <row r="383" spans="2:22"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</row>
    <row r="384" spans="2:22"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</row>
    <row r="385" spans="2:22"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</row>
    <row r="386" spans="2:22"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</row>
    <row r="387" spans="2:22"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</row>
    <row r="388" spans="2:22"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</row>
    <row r="389" spans="2:22"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</row>
    <row r="390" spans="2:22"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</row>
    <row r="391" spans="2:22"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</row>
    <row r="392" spans="2:22"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</row>
    <row r="393" spans="2:22"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</row>
    <row r="394" spans="2:22"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</row>
    <row r="395" spans="2:22"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</row>
    <row r="396" spans="2:22"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</row>
    <row r="397" spans="2:22"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</row>
    <row r="398" spans="2:22"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</row>
    <row r="399" spans="2:22"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</row>
    <row r="400" spans="2:22"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</row>
    <row r="401" spans="2:22"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</row>
    <row r="402" spans="2:22"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</row>
    <row r="403" spans="2:22"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</row>
    <row r="404" spans="2:22"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</row>
    <row r="405" spans="2:22"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</row>
    <row r="406" spans="2:22"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</row>
    <row r="407" spans="2:22"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</row>
    <row r="408" spans="2:22"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</row>
    <row r="409" spans="2:22"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</row>
    <row r="410" spans="2:22"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</row>
    <row r="411" spans="2:22"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</row>
    <row r="412" spans="2:22"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</row>
    <row r="413" spans="2:22"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</row>
    <row r="414" spans="2:22"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</row>
    <row r="415" spans="2:22"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</row>
    <row r="416" spans="2:22"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</row>
    <row r="417" spans="2:22"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</row>
    <row r="418" spans="2:22"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</row>
    <row r="419" spans="2:22"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</row>
    <row r="420" spans="2:22"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</row>
    <row r="421" spans="2:22"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</row>
    <row r="422" spans="2:22"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</row>
    <row r="423" spans="2:22"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</row>
    <row r="424" spans="2:22"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</row>
    <row r="425" spans="2:22"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</row>
    <row r="426" spans="2:22"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</row>
    <row r="427" spans="2:22"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</row>
    <row r="428" spans="2:22"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</row>
    <row r="429" spans="2:22"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</row>
    <row r="430" spans="2:22"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</row>
    <row r="431" spans="2:22"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</row>
    <row r="432" spans="2:22"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</row>
    <row r="433" spans="2:22"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</row>
    <row r="434" spans="2:22"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</row>
    <row r="435" spans="2:22"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</row>
    <row r="436" spans="2:22"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</row>
    <row r="437" spans="2:22"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</row>
    <row r="438" spans="2:22"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</row>
    <row r="439" spans="2:22"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</row>
    <row r="440" spans="2:22"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</row>
    <row r="441" spans="2:22"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</row>
    <row r="442" spans="2:22"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</row>
    <row r="443" spans="2:22"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</row>
    <row r="444" spans="2:22"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</row>
    <row r="445" spans="2:22"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</row>
    <row r="446" spans="2:22"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</row>
    <row r="447" spans="2:22"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</row>
    <row r="448" spans="2:22"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</row>
    <row r="449" spans="2:22"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</row>
    <row r="450" spans="2:22"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</row>
    <row r="451" spans="2:22"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</row>
    <row r="452" spans="2:22"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</row>
    <row r="453" spans="2:22"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</row>
    <row r="454" spans="2:22"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</row>
    <row r="455" spans="2:22"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</row>
    <row r="456" spans="2:22"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</row>
    <row r="457" spans="2:22"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</row>
    <row r="458" spans="2:22"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</row>
    <row r="459" spans="2:22"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</row>
    <row r="460" spans="2:22"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</row>
    <row r="461" spans="2:22"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</row>
    <row r="462" spans="2:22"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</row>
    <row r="463" spans="2:22"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</row>
    <row r="464" spans="2:22"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</row>
    <row r="465" spans="2:22"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</row>
    <row r="466" spans="2:22"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</row>
    <row r="467" spans="2:22"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</row>
    <row r="468" spans="2:22"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</row>
    <row r="469" spans="2:22"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</row>
    <row r="470" spans="2:22"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</row>
    <row r="471" spans="2:22"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</row>
    <row r="472" spans="2:22"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</row>
    <row r="473" spans="2:22"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</row>
    <row r="474" spans="2:22"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</row>
    <row r="475" spans="2:22"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</row>
    <row r="476" spans="2:22"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</row>
    <row r="477" spans="2:22"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</row>
    <row r="478" spans="2:22"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</row>
    <row r="479" spans="2:22"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</row>
    <row r="480" spans="2:22"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</row>
    <row r="481" spans="2:22"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</row>
    <row r="482" spans="2:22"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</row>
    <row r="483" spans="2:22"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</row>
    <row r="484" spans="2:22"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</row>
    <row r="485" spans="2:22"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</row>
    <row r="486" spans="2:22"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</row>
    <row r="487" spans="2:22"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</row>
    <row r="488" spans="2:22"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</row>
    <row r="489" spans="2:22"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</row>
    <row r="490" spans="2:22"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</row>
    <row r="491" spans="2:22"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</row>
    <row r="492" spans="2:22"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</row>
    <row r="493" spans="2:22"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</row>
    <row r="494" spans="2:22"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</row>
    <row r="495" spans="2:22"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</row>
    <row r="496" spans="2:22"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</row>
    <row r="497" spans="2:22"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</row>
    <row r="498" spans="2:22"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</row>
    <row r="499" spans="2:22"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</row>
    <row r="500" spans="2:22"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</row>
    <row r="501" spans="2:22"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</row>
    <row r="502" spans="2:22"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</row>
    <row r="503" spans="2:22"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</row>
    <row r="504" spans="2:22"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</row>
    <row r="505" spans="2:22"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</row>
    <row r="506" spans="2:22"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</row>
    <row r="507" spans="2:22"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</row>
    <row r="508" spans="2:22"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</row>
    <row r="509" spans="2:22"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</row>
    <row r="510" spans="2:22"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</row>
    <row r="511" spans="2:22"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</row>
    <row r="512" spans="2:22"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</row>
    <row r="513" spans="2:22"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</row>
    <row r="514" spans="2:22"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</row>
    <row r="515" spans="2:22"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</row>
    <row r="516" spans="2:22"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</row>
    <row r="517" spans="2:22"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</row>
    <row r="518" spans="2:22"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</row>
    <row r="519" spans="2:22"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</row>
    <row r="520" spans="2:22"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</row>
    <row r="521" spans="2:22"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</row>
    <row r="522" spans="2:22"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</row>
    <row r="523" spans="2:22"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</row>
    <row r="524" spans="2:22"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</row>
    <row r="525" spans="2:22"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</row>
    <row r="526" spans="2:22"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</row>
    <row r="527" spans="2:22"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</row>
    <row r="528" spans="2:22"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</row>
    <row r="529" spans="2:22"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</row>
    <row r="530" spans="2:22"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</row>
    <row r="531" spans="2:22"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</row>
    <row r="532" spans="2:22"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</row>
    <row r="533" spans="2:22"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</row>
    <row r="534" spans="2:22"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</row>
    <row r="535" spans="2:22"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</row>
    <row r="536" spans="2:22"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</row>
    <row r="537" spans="2:22"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</row>
    <row r="538" spans="2:22"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</row>
    <row r="539" spans="2:22"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</row>
    <row r="540" spans="2:22"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</row>
    <row r="541" spans="2:22"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</row>
    <row r="542" spans="2:22"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</row>
    <row r="543" spans="2:22"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</row>
    <row r="544" spans="2:22"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</row>
    <row r="545" spans="2:22"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</row>
    <row r="546" spans="2:22"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</row>
    <row r="547" spans="2:22"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</row>
    <row r="548" spans="2:22"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</row>
    <row r="549" spans="2:22"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</row>
    <row r="550" spans="2:22"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</row>
    <row r="551" spans="2:22"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</row>
    <row r="552" spans="2:22"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</row>
    <row r="553" spans="2:22"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</row>
    <row r="554" spans="2:22"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</row>
    <row r="555" spans="2:22"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</row>
    <row r="556" spans="2:22"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</row>
    <row r="557" spans="2:22"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</row>
    <row r="558" spans="2:22"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</row>
    <row r="559" spans="2:22"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</row>
    <row r="560" spans="2:22"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</row>
    <row r="561" spans="2:22"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</row>
    <row r="562" spans="2:22"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</row>
    <row r="563" spans="2:22"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</row>
    <row r="564" spans="2:22"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</row>
    <row r="565" spans="2:22"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</row>
    <row r="566" spans="2:22"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</row>
    <row r="567" spans="2:22"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</row>
    <row r="568" spans="2:22"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</row>
    <row r="569" spans="2:22"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</row>
    <row r="570" spans="2:22"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</row>
    <row r="571" spans="2:22"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</row>
    <row r="572" spans="2:22"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</row>
    <row r="573" spans="2:22"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</row>
    <row r="574" spans="2:22"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</row>
    <row r="575" spans="2:22"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</row>
    <row r="576" spans="2:22"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</row>
    <row r="577" spans="2:22"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</row>
    <row r="578" spans="2:22"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</row>
    <row r="579" spans="2:22"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</row>
    <row r="580" spans="2:22"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</row>
    <row r="581" spans="2:22"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</row>
    <row r="582" spans="2:22"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</row>
    <row r="583" spans="2:22"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</row>
    <row r="584" spans="2:22"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</row>
    <row r="585" spans="2:22"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</row>
    <row r="586" spans="2:22"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</row>
    <row r="587" spans="2:22"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</row>
    <row r="588" spans="2:22"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</row>
    <row r="589" spans="2:22"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</row>
    <row r="590" spans="2:22"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</row>
    <row r="591" spans="2:22"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</row>
    <row r="592" spans="2:22"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</row>
    <row r="593" spans="2:22"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</row>
    <row r="594" spans="2:22"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</row>
    <row r="595" spans="2:22"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</row>
    <row r="596" spans="2:22"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</row>
    <row r="597" spans="2:22"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</row>
    <row r="598" spans="2:22"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</row>
    <row r="599" spans="2:22"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</row>
    <row r="600" spans="2:22"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</row>
    <row r="601" spans="2:22"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</row>
    <row r="602" spans="2:22"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</row>
    <row r="603" spans="2:22"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</row>
    <row r="604" spans="2:22"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</row>
    <row r="605" spans="2:22"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</row>
    <row r="606" spans="2:22"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</row>
    <row r="607" spans="2:22"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</row>
    <row r="608" spans="2:22"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</row>
    <row r="609" spans="2:22"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</row>
    <row r="610" spans="2:22"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</row>
    <row r="611" spans="2:22"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</row>
    <row r="612" spans="2:22"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</row>
    <row r="613" spans="2:22"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</row>
    <row r="614" spans="2:22"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</row>
    <row r="615" spans="2:22"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</row>
    <row r="616" spans="2:22"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</row>
    <row r="617" spans="2:22"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</row>
    <row r="618" spans="2:22"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</row>
    <row r="619" spans="2:22"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</row>
    <row r="620" spans="2:22"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</row>
    <row r="621" spans="2:22"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</row>
    <row r="622" spans="2:22"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</row>
    <row r="623" spans="2:22"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</row>
    <row r="624" spans="2:22"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</row>
    <row r="625" spans="2:22"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</row>
    <row r="626" spans="2:22"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</row>
    <row r="627" spans="2:22"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</row>
    <row r="628" spans="2:22"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</row>
    <row r="629" spans="2:22"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</row>
    <row r="630" spans="2:22"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</row>
    <row r="631" spans="2:22"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</row>
    <row r="632" spans="2:22"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</row>
    <row r="633" spans="2:22"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</row>
    <row r="634" spans="2:22"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</row>
    <row r="635" spans="2:22"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</row>
    <row r="636" spans="2:22"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</row>
    <row r="637" spans="2:22"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</row>
    <row r="638" spans="2:22"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</row>
    <row r="639" spans="2:22"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</row>
    <row r="640" spans="2:22"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</row>
    <row r="641" spans="2:22"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</row>
    <row r="642" spans="2:22"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</row>
    <row r="643" spans="2:22"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</row>
    <row r="644" spans="2:22"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</row>
    <row r="645" spans="2:22"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</row>
    <row r="646" spans="2:22"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</row>
    <row r="647" spans="2:22"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</row>
    <row r="648" spans="2:22"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</row>
    <row r="649" spans="2:22"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</row>
    <row r="650" spans="2:22"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</row>
    <row r="651" spans="2:22"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</row>
    <row r="652" spans="2:22"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</row>
    <row r="653" spans="2:22"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</row>
    <row r="654" spans="2:22"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</row>
    <row r="655" spans="2:22"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</row>
    <row r="656" spans="2:22"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</row>
    <row r="657" spans="2:22"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</row>
    <row r="658" spans="2:22"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</row>
    <row r="659" spans="2:22"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</row>
    <row r="660" spans="2:22"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</row>
    <row r="661" spans="2:22"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</row>
    <row r="662" spans="2:22"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</row>
    <row r="663" spans="2:22"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</row>
    <row r="664" spans="2:22"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</row>
    <row r="665" spans="2:22"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</row>
    <row r="666" spans="2:22"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</row>
    <row r="667" spans="2:22"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</row>
    <row r="668" spans="2:22"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</row>
    <row r="669" spans="2:22"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</row>
    <row r="670" spans="2:22"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</row>
    <row r="671" spans="2:22"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</row>
    <row r="672" spans="2:22"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</row>
    <row r="673" spans="2:22"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</row>
    <row r="674" spans="2:22"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</row>
    <row r="675" spans="2:22"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</row>
    <row r="676" spans="2:22"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</row>
    <row r="677" spans="2:22"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</row>
    <row r="678" spans="2:22"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</row>
    <row r="679" spans="2:22"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</row>
    <row r="680" spans="2:22"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</row>
    <row r="681" spans="2:22"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</row>
    <row r="682" spans="2:22"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</row>
    <row r="683" spans="2:22"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</row>
    <row r="684" spans="2:22"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</row>
    <row r="685" spans="2:22"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</row>
    <row r="686" spans="2:22"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</row>
    <row r="687" spans="2:22"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</row>
    <row r="688" spans="2:22"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</row>
    <row r="689" spans="2:22"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</row>
    <row r="690" spans="2:22"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</row>
    <row r="691" spans="2:22"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</row>
    <row r="692" spans="2:22"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</row>
    <row r="693" spans="2:22"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</row>
    <row r="694" spans="2:22"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</row>
    <row r="695" spans="2:22"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</row>
    <row r="696" spans="2:22"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</row>
    <row r="697" spans="2:22"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</row>
    <row r="698" spans="2:22"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</row>
    <row r="699" spans="2:22"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</row>
    <row r="700" spans="2:22"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</row>
    <row r="701" spans="2:22"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</row>
    <row r="702" spans="2:22"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</row>
    <row r="703" spans="2:22"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</row>
    <row r="704" spans="2:22"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</row>
    <row r="705" spans="2:22"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</row>
    <row r="706" spans="2:22"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</row>
    <row r="707" spans="2:22"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</row>
    <row r="708" spans="2:22"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</row>
    <row r="709" spans="2:22"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</row>
    <row r="710" spans="2:22"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</row>
    <row r="711" spans="2:22"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</row>
    <row r="712" spans="2:22"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</row>
    <row r="713" spans="2:22"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</row>
    <row r="714" spans="2:22"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</row>
    <row r="715" spans="2:22"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</row>
    <row r="716" spans="2:22"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</row>
    <row r="717" spans="2:22"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</row>
    <row r="718" spans="2:22"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</row>
    <row r="719" spans="2:22"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</row>
    <row r="720" spans="2:22"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</row>
    <row r="721" spans="2:22"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</row>
    <row r="722" spans="2:22"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</row>
    <row r="723" spans="2:22"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</row>
    <row r="724" spans="2:22"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</row>
    <row r="725" spans="2:22"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</row>
    <row r="726" spans="2:22"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</row>
    <row r="727" spans="2:22"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</row>
    <row r="728" spans="2:22"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</row>
    <row r="729" spans="2:22"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</row>
    <row r="730" spans="2:22"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</row>
    <row r="731" spans="2:22"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</row>
    <row r="732" spans="2:22"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</row>
    <row r="733" spans="2:22"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</row>
    <row r="734" spans="2:22"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</row>
    <row r="735" spans="2:22"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</row>
    <row r="736" spans="2:22"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</row>
    <row r="737" spans="2:22"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</row>
    <row r="738" spans="2:22"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</row>
    <row r="739" spans="2:22"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</row>
    <row r="740" spans="2:22"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</row>
    <row r="741" spans="2:22"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</row>
    <row r="742" spans="2:22"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</row>
    <row r="743" spans="2:22"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</row>
    <row r="744" spans="2:22"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</row>
    <row r="745" spans="2:22"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</row>
    <row r="746" spans="2:22"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</row>
    <row r="747" spans="2:22"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</row>
    <row r="748" spans="2:22"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</row>
    <row r="749" spans="2:22"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</row>
    <row r="750" spans="2:22"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</row>
    <row r="751" spans="2:22"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</row>
    <row r="752" spans="2:22"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</row>
    <row r="753" spans="2:22"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</row>
    <row r="754" spans="2:22"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</row>
    <row r="755" spans="2:22"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</row>
    <row r="756" spans="2:22"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</row>
    <row r="757" spans="2:22"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</row>
    <row r="758" spans="2:22"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</row>
    <row r="759" spans="2:22"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</row>
    <row r="760" spans="2:22"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</row>
    <row r="761" spans="2:22"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</row>
    <row r="762" spans="2:22"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</row>
    <row r="763" spans="2:22"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</row>
    <row r="764" spans="2:22"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</row>
    <row r="765" spans="2:22"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</row>
    <row r="766" spans="2:22"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</row>
    <row r="767" spans="2:22"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</row>
    <row r="768" spans="2:22"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</row>
    <row r="769" spans="2:22"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</row>
    <row r="770" spans="2:22"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</row>
    <row r="771" spans="2:22"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</row>
    <row r="772" spans="2:22"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</row>
    <row r="773" spans="2:22"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</row>
    <row r="774" spans="2:22"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</row>
    <row r="775" spans="2:22"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</row>
    <row r="776" spans="2:22"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</row>
    <row r="777" spans="2:22"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</row>
    <row r="778" spans="2:22"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</row>
    <row r="779" spans="2:22"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</row>
    <row r="780" spans="2:22"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</row>
    <row r="781" spans="2:22"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</row>
    <row r="782" spans="2:22"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</row>
    <row r="783" spans="2:22"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</row>
    <row r="784" spans="2:22"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</row>
    <row r="785" spans="2:22"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</row>
    <row r="786" spans="2:22"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</row>
    <row r="787" spans="2:22"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</row>
    <row r="788" spans="2:22"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</row>
    <row r="789" spans="2:22"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</row>
    <row r="790" spans="2:22"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</row>
    <row r="791" spans="2:22"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</row>
    <row r="792" spans="2:22"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</row>
    <row r="793" spans="2:22"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</row>
    <row r="794" spans="2:22"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</row>
    <row r="795" spans="2:22"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</row>
    <row r="796" spans="2:22"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</row>
    <row r="797" spans="2:22"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</row>
    <row r="798" spans="2:22"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</row>
    <row r="799" spans="2:22"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</row>
    <row r="800" spans="2:22"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</row>
    <row r="801" spans="2:22"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</row>
    <row r="802" spans="2:22"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</row>
    <row r="803" spans="2:22"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</row>
    <row r="804" spans="2:22"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</row>
    <row r="805" spans="2:22"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</row>
    <row r="806" spans="2:22"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</row>
    <row r="807" spans="2:22"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</row>
    <row r="808" spans="2:22"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</row>
    <row r="809" spans="2:22"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</row>
    <row r="810" spans="2:22"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</row>
    <row r="811" spans="2:22"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</row>
    <row r="812" spans="2:22"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</row>
    <row r="813" spans="2:22"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</row>
    <row r="814" spans="2:22"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</row>
    <row r="815" spans="2:22"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</row>
    <row r="816" spans="2:22"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</row>
    <row r="817" spans="2:22"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</row>
    <row r="818" spans="2:22"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</row>
    <row r="819" spans="2:22"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</row>
    <row r="820" spans="2:22"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</row>
    <row r="821" spans="2:22"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</row>
    <row r="822" spans="2:22"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</row>
    <row r="823" spans="2:22"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</row>
    <row r="824" spans="2:22"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</row>
    <row r="825" spans="2:22"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</row>
    <row r="826" spans="2:22"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</row>
    <row r="827" spans="2:22"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</row>
    <row r="828" spans="2:22"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</row>
    <row r="829" spans="2:22"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</row>
    <row r="830" spans="2:22"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</row>
    <row r="831" spans="2:22"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</row>
    <row r="832" spans="2:22"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</row>
    <row r="833" spans="2:22"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</row>
    <row r="834" spans="2:22"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</row>
    <row r="835" spans="2:22"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</row>
    <row r="836" spans="2:22"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</row>
    <row r="837" spans="2:22"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</row>
    <row r="838" spans="2:22"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</row>
    <row r="839" spans="2:22"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</row>
    <row r="840" spans="2:22"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</row>
    <row r="841" spans="2:22"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</row>
    <row r="842" spans="2:22"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</row>
    <row r="843" spans="2:22"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</row>
    <row r="844" spans="2:22"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</row>
    <row r="845" spans="2:22"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</row>
    <row r="846" spans="2:22"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</row>
    <row r="847" spans="2:22"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</row>
    <row r="848" spans="2:22"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</row>
    <row r="849" spans="2:22"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</row>
    <row r="850" spans="2:22"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</row>
    <row r="851" spans="2:22"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</row>
    <row r="852" spans="2:22"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</row>
    <row r="853" spans="2:22"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</row>
    <row r="854" spans="2:22"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</row>
    <row r="855" spans="2:22"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</row>
    <row r="856" spans="2:22"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</row>
    <row r="857" spans="2:22"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</row>
    <row r="858" spans="2:22"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</row>
    <row r="859" spans="2:22"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</row>
    <row r="860" spans="2:22"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</row>
    <row r="861" spans="2:22"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</row>
    <row r="862" spans="2:22"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</row>
    <row r="863" spans="2:22"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</row>
    <row r="864" spans="2:22"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</row>
    <row r="865" spans="2:22"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</row>
    <row r="866" spans="2:22"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</row>
    <row r="867" spans="2:22"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</row>
    <row r="868" spans="2:22"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</row>
    <row r="869" spans="2:22"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</row>
    <row r="870" spans="2:22"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</row>
    <row r="871" spans="2:22"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</row>
    <row r="872" spans="2:22"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</row>
    <row r="873" spans="2:22"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</row>
    <row r="874" spans="2:22"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</row>
    <row r="875" spans="2:22"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</row>
    <row r="876" spans="2:22"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</row>
    <row r="877" spans="2:22"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</row>
    <row r="878" spans="2:22"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</row>
    <row r="879" spans="2:22"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</row>
    <row r="880" spans="2:22"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</row>
    <row r="881" spans="2:22"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</row>
    <row r="882" spans="2:22"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</row>
    <row r="883" spans="2:22"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</row>
    <row r="884" spans="2:22"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</row>
    <row r="885" spans="2:22"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</row>
    <row r="886" spans="2:22"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</row>
    <row r="887" spans="2:22"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</row>
    <row r="888" spans="2:22"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</row>
    <row r="889" spans="2:22"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</row>
    <row r="890" spans="2:22"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</row>
    <row r="891" spans="2:22"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</row>
    <row r="892" spans="2:22"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</row>
    <row r="893" spans="2:22"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</row>
    <row r="894" spans="2:22"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</row>
    <row r="895" spans="2:22"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</row>
    <row r="896" spans="2:22"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</row>
    <row r="897" spans="2:22"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</row>
    <row r="898" spans="2:22"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</row>
    <row r="899" spans="2:22"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</row>
    <row r="900" spans="2:22"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</row>
    <row r="901" spans="2:22"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</row>
    <row r="902" spans="2:22"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</row>
    <row r="903" spans="2:22"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</row>
    <row r="904" spans="2:22"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</row>
    <row r="905" spans="2:22"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</row>
    <row r="906" spans="2:22"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</row>
    <row r="907" spans="2:22"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</row>
    <row r="908" spans="2:22"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</row>
    <row r="909" spans="2:22"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</row>
    <row r="910" spans="2:22"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</row>
    <row r="911" spans="2:22"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</row>
    <row r="912" spans="2:22"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</row>
    <row r="913" spans="2:22"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</row>
    <row r="914" spans="2:22"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</row>
    <row r="915" spans="2:22"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</row>
    <row r="916" spans="2:22"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</row>
    <row r="917" spans="2:22"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</row>
    <row r="918" spans="2:22"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</row>
    <row r="919" spans="2:22"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</row>
    <row r="920" spans="2:22"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</row>
    <row r="921" spans="2:22"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</row>
    <row r="922" spans="2:22"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</row>
    <row r="923" spans="2:22"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</row>
    <row r="924" spans="2:22"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</row>
    <row r="925" spans="2:22"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</row>
    <row r="926" spans="2:22"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</row>
    <row r="927" spans="2:22"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</row>
    <row r="928" spans="2:22"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</row>
    <row r="929" spans="2:22"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</row>
    <row r="930" spans="2:22"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</row>
    <row r="931" spans="2:22"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</row>
    <row r="932" spans="2:22"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</row>
    <row r="933" spans="2:22"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</row>
    <row r="934" spans="2:22"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</row>
    <row r="935" spans="2:22"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</row>
    <row r="936" spans="2:22"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</row>
    <row r="937" spans="2:22"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</row>
    <row r="938" spans="2:22"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</row>
    <row r="939" spans="2:22"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</row>
    <row r="940" spans="2:22"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</row>
    <row r="941" spans="2:22"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</row>
    <row r="942" spans="2:22"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</row>
    <row r="943" spans="2:22"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</row>
    <row r="944" spans="2:22"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</row>
    <row r="945" spans="2:22"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</row>
    <row r="946" spans="2:22"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</row>
    <row r="947" spans="2:22"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</row>
    <row r="948" spans="2:22"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</row>
    <row r="949" spans="2:22"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</row>
    <row r="950" spans="2:22"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</row>
    <row r="951" spans="2:22"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</row>
    <row r="952" spans="2:22"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</row>
    <row r="953" spans="2:22"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</row>
    <row r="954" spans="2:22"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</row>
    <row r="955" spans="2:22"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</row>
    <row r="956" spans="2:22"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</row>
    <row r="957" spans="2:22"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</row>
    <row r="958" spans="2:22"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</row>
    <row r="959" spans="2:22"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</row>
    <row r="960" spans="2:22"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</row>
    <row r="961" spans="2:22"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</row>
    <row r="962" spans="2:22"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</row>
    <row r="963" spans="2:22"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</row>
    <row r="964" spans="2:22"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</row>
    <row r="965" spans="2:22"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</row>
    <row r="966" spans="2:22"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</row>
    <row r="967" spans="2:22"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</row>
    <row r="968" spans="2:22"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</row>
    <row r="969" spans="2:22"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</row>
    <row r="970" spans="2:22"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</row>
    <row r="971" spans="2:22"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</row>
    <row r="972" spans="2:22"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</row>
    <row r="973" spans="2:22"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</row>
    <row r="974" spans="2:22"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</row>
    <row r="975" spans="2:22"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</row>
    <row r="976" spans="2:22"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</row>
    <row r="977" spans="2:22"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</row>
    <row r="978" spans="2:22"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</row>
    <row r="979" spans="2:22"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</row>
    <row r="980" spans="2:22"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</row>
    <row r="981" spans="2:22"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</row>
    <row r="982" spans="2:22"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</row>
    <row r="983" spans="2:22"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</row>
    <row r="984" spans="2:22"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</row>
    <row r="985" spans="2:22"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</row>
    <row r="986" spans="2:22"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</row>
    <row r="987" spans="2:22"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</row>
    <row r="988" spans="2:22"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</row>
    <row r="989" spans="2:22"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</row>
    <row r="990" spans="2:22"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</row>
    <row r="991" spans="2:22"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</row>
    <row r="992" spans="2:22"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</row>
    <row r="993" spans="2:22"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</row>
    <row r="994" spans="2:22"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</row>
    <row r="995" spans="2:22"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</row>
    <row r="996" spans="2:22"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</row>
    <row r="997" spans="2:22"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</row>
    <row r="998" spans="2:22"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</row>
    <row r="999" spans="2:22"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</row>
    <row r="1000" spans="2:22"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</row>
    <row r="1001" spans="2:22"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</row>
    <row r="1002" spans="2:22"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</row>
    <row r="1003" spans="2:22"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</row>
    <row r="1004" spans="2:22"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</row>
    <row r="1005" spans="2:22"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</row>
    <row r="1006" spans="2:22"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</row>
    <row r="1007" spans="2:22"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</row>
    <row r="1008" spans="2:22"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</row>
    <row r="1009" spans="2:22"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</row>
    <row r="1010" spans="2:22"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</row>
    <row r="1011" spans="2:22"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</row>
    <row r="1012" spans="2:22"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</row>
    <row r="1013" spans="2:22"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</row>
    <row r="1014" spans="2:22"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</row>
    <row r="1015" spans="2:22"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</row>
    <row r="1016" spans="2:22"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</row>
    <row r="1017" spans="2:22"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</row>
    <row r="1018" spans="2:22"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</row>
    <row r="1019" spans="2:22"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</row>
    <row r="1020" spans="2:22"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</row>
    <row r="1021" spans="2:22"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</row>
    <row r="1022" spans="2:22"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</row>
    <row r="1023" spans="2:22"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</row>
    <row r="1024" spans="2:22"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</row>
    <row r="1025" spans="2:22"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</row>
    <row r="1026" spans="2:22"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</row>
    <row r="1027" spans="2:22"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</row>
    <row r="1028" spans="2:22"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</row>
    <row r="1029" spans="2:22"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</row>
    <row r="1030" spans="2:22"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</row>
    <row r="1031" spans="2:22"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</row>
    <row r="1032" spans="2:22"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</row>
    <row r="1033" spans="2:22"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</row>
    <row r="1034" spans="2:22"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</row>
    <row r="1035" spans="2:22"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</row>
    <row r="1036" spans="2:22"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</row>
    <row r="1037" spans="2:22"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</row>
    <row r="1038" spans="2:22"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</row>
    <row r="1039" spans="2:22"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</row>
    <row r="1040" spans="2:22"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</row>
    <row r="1041" spans="2:22"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</row>
    <row r="1042" spans="2:22"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</row>
    <row r="1043" spans="2:22"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</row>
    <row r="1044" spans="2:22"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</row>
    <row r="1045" spans="2:22"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</row>
    <row r="1046" spans="2:22"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</row>
    <row r="1047" spans="2:22"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</row>
    <row r="1048" spans="2:22"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</row>
    <row r="1049" spans="2:22"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</row>
    <row r="1050" spans="2:22"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</row>
    <row r="1051" spans="2:22"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</row>
    <row r="1052" spans="2:22"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</row>
    <row r="1053" spans="2:22"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</row>
    <row r="1054" spans="2:22"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</row>
    <row r="1055" spans="2:22"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</row>
    <row r="1056" spans="2:22"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</row>
    <row r="1057" spans="2:22"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</row>
    <row r="1058" spans="2:22"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</row>
    <row r="1059" spans="2:22"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</row>
    <row r="1060" spans="2:22"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</row>
    <row r="1061" spans="2:22"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</row>
    <row r="1062" spans="2:22"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</row>
    <row r="1063" spans="2:22"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</row>
    <row r="1064" spans="2:22"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</row>
    <row r="1065" spans="2:22"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</row>
    <row r="1066" spans="2:22"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</row>
    <row r="1067" spans="2:22"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</row>
    <row r="1068" spans="2:22"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</row>
    <row r="1069" spans="2:22"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</row>
    <row r="1070" spans="2:22"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</row>
    <row r="1071" spans="2:22"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</row>
    <row r="1072" spans="2:22"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</row>
    <row r="1073" spans="2:22"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</row>
    <row r="1074" spans="2:22"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</row>
    <row r="1075" spans="2:22"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</row>
    <row r="1076" spans="2:22"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</row>
    <row r="1077" spans="2:22"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</row>
    <row r="1078" spans="2:22"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</row>
    <row r="1079" spans="2:22"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</row>
    <row r="1080" spans="2:22"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</row>
    <row r="1081" spans="2:22"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</row>
    <row r="1082" spans="2:22"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</row>
    <row r="1083" spans="2:22"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</row>
    <row r="1084" spans="2:22"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</row>
    <row r="1085" spans="2:22"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</row>
    <row r="1086" spans="2:22"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</row>
    <row r="1087" spans="2:22"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</row>
    <row r="1088" spans="2:22"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</row>
    <row r="1089" spans="2:22"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</row>
    <row r="1090" spans="2:22"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</row>
    <row r="1091" spans="2:22"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</row>
    <row r="1092" spans="2:22"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</row>
    <row r="1093" spans="2:22"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</row>
    <row r="1094" spans="2:22"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</row>
    <row r="1095" spans="2:22"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</row>
    <row r="1096" spans="2:22"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</row>
    <row r="1097" spans="2:22"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</row>
    <row r="1098" spans="2:22"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</row>
    <row r="1099" spans="2:22"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</row>
    <row r="1100" spans="2:22"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</row>
    <row r="1101" spans="2:22"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</row>
    <row r="1102" spans="2:22"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</row>
    <row r="1103" spans="2:22"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</row>
    <row r="1104" spans="2:22"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</row>
    <row r="1105" spans="2:22"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</row>
    <row r="1106" spans="2:22"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</row>
    <row r="1107" spans="2:22"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</row>
    <row r="1108" spans="2:22"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</row>
    <row r="1109" spans="2:22"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</row>
    <row r="1110" spans="2:22"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</row>
    <row r="1111" spans="2:22"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</row>
    <row r="1112" spans="2:22"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</row>
    <row r="1113" spans="2:22"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</row>
    <row r="1114" spans="2:22"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</row>
    <row r="1115" spans="2:22"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</row>
    <row r="1116" spans="2:22"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</row>
    <row r="1117" spans="2:22"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</row>
    <row r="1118" spans="2:22"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</row>
    <row r="1119" spans="2:22"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</row>
    <row r="1120" spans="2:22"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</row>
    <row r="1121" spans="2:22"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</row>
    <row r="1122" spans="2:22"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</row>
    <row r="1123" spans="2:22"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</row>
    <row r="1124" spans="2:22"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</row>
    <row r="1125" spans="2:22"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</row>
    <row r="1126" spans="2:22"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</row>
    <row r="1127" spans="2:22"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</row>
    <row r="1128" spans="2:22"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</row>
    <row r="1129" spans="2:22"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</row>
    <row r="1130" spans="2:22"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</row>
    <row r="1131" spans="2:22"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</row>
    <row r="1132" spans="2:22"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</row>
    <row r="1133" spans="2:22"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</row>
    <row r="1134" spans="2:22"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</row>
    <row r="1135" spans="2:22"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</row>
    <row r="1136" spans="2:22"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</row>
    <row r="1137" spans="2:22"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</row>
    <row r="1138" spans="2:22"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</row>
    <row r="1139" spans="2:22"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</row>
    <row r="1140" spans="2:22"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</row>
    <row r="1141" spans="2:22"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</row>
    <row r="1142" spans="2:22"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</row>
    <row r="1143" spans="2:22"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</row>
    <row r="1144" spans="2:22"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</row>
    <row r="1145" spans="2:22"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</row>
    <row r="1146" spans="2:22"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</row>
    <row r="1147" spans="2:22"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</row>
    <row r="1148" spans="2:22"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</row>
    <row r="1149" spans="2:22"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</row>
    <row r="1150" spans="2:22"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</row>
    <row r="1151" spans="2:22"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</row>
    <row r="1152" spans="2:22"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</row>
    <row r="1153" spans="2:22"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</row>
    <row r="1154" spans="2:22"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</row>
    <row r="1155" spans="2:22"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</row>
    <row r="1156" spans="2:22"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</row>
    <row r="1157" spans="2:22"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</row>
    <row r="1158" spans="2:22"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</row>
    <row r="1159" spans="2:22"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</row>
    <row r="1160" spans="2:22"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</row>
    <row r="1161" spans="2:22"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</row>
    <row r="1162" spans="2:22"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</row>
    <row r="1163" spans="2:22"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</row>
    <row r="1164" spans="2:22"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</row>
    <row r="1165" spans="2:22"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</row>
    <row r="1166" spans="2:22"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</row>
    <row r="1167" spans="2:22"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</row>
    <row r="1168" spans="2:22"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</row>
    <row r="1169" spans="2:22"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</row>
    <row r="1170" spans="2:22"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</row>
    <row r="1171" spans="2:22"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</row>
    <row r="1172" spans="2:22"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</row>
    <row r="1173" spans="2:22"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</row>
    <row r="1174" spans="2:22"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</row>
    <row r="1175" spans="2:22"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</row>
    <row r="1176" spans="2:22"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</row>
    <row r="1177" spans="2:22"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</row>
    <row r="1178" spans="2:22"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</row>
    <row r="1179" spans="2:22"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</row>
    <row r="1180" spans="2:22"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</row>
    <row r="1181" spans="2:22"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</row>
    <row r="1182" spans="2:22"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</row>
    <row r="1183" spans="2:22"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</row>
    <row r="1184" spans="2:22"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</row>
    <row r="1185" spans="2:22"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</row>
    <row r="1186" spans="2:22"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</row>
    <row r="1187" spans="2:22"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</row>
    <row r="1188" spans="2:22"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</row>
    <row r="1189" spans="2:22"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</row>
    <row r="1190" spans="2:22"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</row>
    <row r="1191" spans="2:22"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</row>
    <row r="1192" spans="2:22"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</row>
    <row r="1193" spans="2:22"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</row>
    <row r="1194" spans="2:22"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</row>
    <row r="1195" spans="2:22"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</row>
    <row r="1196" spans="2:22"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</row>
    <row r="1197" spans="2:22"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</row>
    <row r="1198" spans="2:22"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</row>
    <row r="1199" spans="2:22"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</row>
    <row r="1200" spans="2:22"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</row>
    <row r="1201" spans="2:22"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</row>
    <row r="1202" spans="2:22"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</row>
    <row r="1203" spans="2:22"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</row>
    <row r="1204" spans="2:22"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</row>
    <row r="1205" spans="2:22"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</row>
    <row r="1206" spans="2:22"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</row>
    <row r="1207" spans="2:22"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</row>
    <row r="1208" spans="2:22"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</row>
    <row r="1209" spans="2:22"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</row>
    <row r="1210" spans="2:22"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</row>
    <row r="1211" spans="2:22"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</row>
    <row r="1212" spans="2:22"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</row>
    <row r="1213" spans="2:22"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</row>
    <row r="1214" spans="2:22"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</row>
    <row r="1215" spans="2:22"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</row>
    <row r="1216" spans="2:22"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</row>
    <row r="1217" spans="2:22"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</row>
    <row r="1218" spans="2:22"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</row>
    <row r="1219" spans="2:22"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</row>
    <row r="1220" spans="2:22"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</row>
    <row r="1221" spans="2:22"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</row>
    <row r="1222" spans="2:22"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</row>
    <row r="1223" spans="2:22"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</row>
    <row r="1224" spans="2:22"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</row>
    <row r="1225" spans="2:22"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</row>
    <row r="1226" spans="2:22"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</row>
    <row r="1227" spans="2:22"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</row>
    <row r="1228" spans="2:22"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</row>
    <row r="1229" spans="2:22"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</row>
    <row r="1230" spans="2:22"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</row>
    <row r="1231" spans="2:22"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</row>
    <row r="1232" spans="2:22"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</row>
    <row r="1233" spans="2:22"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</row>
    <row r="1234" spans="2:22"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</row>
    <row r="1235" spans="2:22"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</row>
    <row r="1236" spans="2:22"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</row>
    <row r="1237" spans="2:22"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</row>
    <row r="1238" spans="2:22"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</row>
    <row r="1239" spans="2:22"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</row>
    <row r="1240" spans="2:22"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</row>
    <row r="1241" spans="2:22"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</row>
    <row r="1242" spans="2:22"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</row>
    <row r="1243" spans="2:22"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</row>
    <row r="1244" spans="2:22"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</row>
    <row r="1245" spans="2:22"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</row>
    <row r="1246" spans="2:22"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</row>
    <row r="1247" spans="2:22"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</row>
    <row r="1248" spans="2:22"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</row>
    <row r="1249" spans="2:22"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</row>
    <row r="1250" spans="2:22"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</row>
    <row r="1251" spans="2:22"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</row>
    <row r="1252" spans="2:22"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</row>
    <row r="1253" spans="2:22"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</row>
    <row r="1254" spans="2:22"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</row>
    <row r="1255" spans="2:22"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</row>
    <row r="1256" spans="2:22"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</row>
    <row r="1257" spans="2:22"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</row>
    <row r="1258" spans="2:22"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</row>
    <row r="1259" spans="2:22"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</row>
    <row r="1260" spans="2:22"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</row>
    <row r="1261" spans="2:22"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</row>
    <row r="1262" spans="2:22"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</row>
    <row r="1263" spans="2:22"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</row>
    <row r="1264" spans="2:22"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</row>
    <row r="1265" spans="2:22"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</row>
    <row r="1266" spans="2:22"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</row>
    <row r="1267" spans="2:22"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</row>
    <row r="1268" spans="2:22"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</row>
    <row r="1269" spans="2:22"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</row>
    <row r="1270" spans="2:22"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</row>
    <row r="1271" spans="2:22"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</row>
    <row r="1272" spans="2:22"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</row>
    <row r="1273" spans="2:22"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</row>
    <row r="1274" spans="2:22"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</row>
    <row r="1275" spans="2:22"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</row>
    <row r="1276" spans="2:22"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</row>
    <row r="1277" spans="2:22"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</row>
    <row r="1278" spans="2:22"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</row>
    <row r="1279" spans="2:22"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</row>
    <row r="1280" spans="2:22"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</row>
    <row r="1281" spans="2:22"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</row>
    <row r="1282" spans="2:22"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</row>
    <row r="1283" spans="2:22"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</row>
    <row r="1284" spans="2:22"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</row>
    <row r="1285" spans="2:22"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</row>
    <row r="1286" spans="2:22"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</row>
    <row r="1287" spans="2:22"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</row>
    <row r="1288" spans="2:22"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</row>
    <row r="1289" spans="2:22"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</row>
    <row r="1290" spans="2:22"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</row>
    <row r="1291" spans="2:22"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</row>
    <row r="1292" spans="2:22"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</row>
    <row r="1293" spans="2:22"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</row>
    <row r="1294" spans="2:22"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</row>
    <row r="1295" spans="2:22"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</row>
    <row r="1296" spans="2:22"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</row>
    <row r="1297" spans="2:22"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</row>
    <row r="1298" spans="2:22"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</row>
    <row r="1299" spans="2:22"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</row>
    <row r="1300" spans="2:22"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</row>
    <row r="1301" spans="2:22"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</row>
    <row r="1302" spans="2:22"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</row>
    <row r="1303" spans="2:22"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</row>
    <row r="1304" spans="2:22"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</row>
    <row r="1305" spans="2:22"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</row>
    <row r="1306" spans="2:22"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</row>
    <row r="1307" spans="2:22"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</row>
    <row r="1308" spans="2:22"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</row>
    <row r="1309" spans="2:22"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</row>
    <row r="1310" spans="2:22"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</row>
    <row r="1311" spans="2:22"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</row>
    <row r="1312" spans="2:22"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</row>
    <row r="1313" spans="2:22"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</row>
    <row r="1314" spans="2:22"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</row>
    <row r="1315" spans="2:22"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</row>
    <row r="1316" spans="2:22"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</row>
    <row r="1317" spans="2:22"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</row>
    <row r="1318" spans="2:22"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</row>
    <row r="1319" spans="2:22"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</row>
    <row r="1320" spans="2:22"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</row>
    <row r="1321" spans="2:22"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</row>
    <row r="1322" spans="2:22"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</row>
    <row r="1323" spans="2:22"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</row>
    <row r="1324" spans="2:22"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</row>
    <row r="1325" spans="2:22"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</row>
    <row r="1326" spans="2:22"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</row>
    <row r="1327" spans="2:22"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</row>
    <row r="1328" spans="2:22"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</row>
    <row r="1329" spans="2:22"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</row>
    <row r="1330" spans="2:22"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</row>
    <row r="1331" spans="2:22"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</row>
    <row r="1332" spans="2:22"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</row>
    <row r="1333" spans="2:22"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</row>
    <row r="1334" spans="2:22"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</row>
    <row r="1335" spans="2:22"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</row>
    <row r="1336" spans="2:22"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</row>
    <row r="1337" spans="2:22"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</row>
    <row r="1338" spans="2:22"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</row>
    <row r="1339" spans="2:22"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</row>
    <row r="1340" spans="2:22"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</row>
    <row r="1341" spans="2:22"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</row>
    <row r="1342" spans="2:22"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</row>
    <row r="1343" spans="2:22"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</row>
    <row r="1344" spans="2:22"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</row>
    <row r="1345" spans="2:22"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</row>
    <row r="1346" spans="2:22"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</row>
    <row r="1347" spans="2:22"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</row>
    <row r="1348" spans="2:22"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</row>
    <row r="1349" spans="2:22"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</row>
    <row r="1350" spans="2:22"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</row>
    <row r="1351" spans="2:22"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</row>
    <row r="1352" spans="2:22"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</row>
    <row r="1353" spans="2:22"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</row>
    <row r="1354" spans="2:22"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</row>
    <row r="1355" spans="2:22"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</row>
    <row r="1356" spans="2:22"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</row>
    <row r="1357" spans="2:22"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</row>
    <row r="1358" spans="2:22"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</row>
    <row r="1359" spans="2:22"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</row>
    <row r="1360" spans="2:22"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</row>
    <row r="1361" spans="2:22"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</row>
    <row r="1362" spans="2:22"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</row>
    <row r="1363" spans="2:22"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</row>
    <row r="1364" spans="2:22"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</row>
    <row r="1365" spans="2:22"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</row>
    <row r="1366" spans="2:22"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</row>
    <row r="1367" spans="2:22"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</row>
    <row r="1368" spans="2:22"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</row>
    <row r="1369" spans="2:22"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</row>
    <row r="1370" spans="2:22"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</row>
    <row r="1371" spans="2:22"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</row>
    <row r="1372" spans="2:22"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</row>
    <row r="1373" spans="2:22"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</row>
    <row r="1374" spans="2:22"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</row>
    <row r="1375" spans="2:22"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</row>
    <row r="1376" spans="2:22"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</row>
    <row r="1377" spans="2:22"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</row>
    <row r="1378" spans="2:22"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</row>
    <row r="1379" spans="2:22"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</row>
    <row r="1380" spans="2:22"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</row>
    <row r="1381" spans="2:22"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</row>
    <row r="1382" spans="2:22"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</row>
    <row r="1383" spans="2:22"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</row>
    <row r="1384" spans="2:22"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</row>
    <row r="1385" spans="2:22"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</row>
    <row r="1386" spans="2:22"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</row>
    <row r="1387" spans="2:22"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</row>
    <row r="1388" spans="2:22"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</row>
    <row r="1389" spans="2:22"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</row>
    <row r="1390" spans="2:22"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</row>
    <row r="1391" spans="2:22"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</row>
    <row r="1392" spans="2:22"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</row>
    <row r="1393" spans="2:22"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</row>
    <row r="1394" spans="2:22"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</row>
    <row r="1395" spans="2:22"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</row>
    <row r="1396" spans="2:22"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</row>
    <row r="1397" spans="2:22"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</row>
    <row r="1398" spans="2:22"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</row>
    <row r="1399" spans="2:22"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</row>
    <row r="1400" spans="2:22"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</row>
    <row r="1401" spans="2:22"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</row>
    <row r="1402" spans="2:22"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</row>
    <row r="1403" spans="2:22"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</row>
    <row r="1404" spans="2:22"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</row>
    <row r="1405" spans="2:22"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</row>
    <row r="1406" spans="2:22"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</row>
    <row r="1407" spans="2:22"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</row>
    <row r="1408" spans="2:22"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</row>
    <row r="1409" spans="2:22"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</row>
    <row r="1410" spans="2:22"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</row>
    <row r="1411" spans="2:22"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</row>
    <row r="1412" spans="2:22"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</row>
    <row r="1413" spans="2:22"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</row>
    <row r="1414" spans="2:22"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</row>
    <row r="1415" spans="2:22"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</row>
    <row r="1416" spans="2:22"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</row>
    <row r="1417" spans="2:22"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</row>
    <row r="1418" spans="2:22"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</row>
    <row r="1419" spans="2:22"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</row>
    <row r="1420" spans="2:22"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</row>
    <row r="1421" spans="2:22"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</row>
    <row r="1422" spans="2:22"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</row>
    <row r="1423" spans="2:22"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</row>
    <row r="1424" spans="2:22"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</row>
    <row r="1425" spans="2:22"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</row>
    <row r="1426" spans="2:22"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</row>
    <row r="1427" spans="2:22"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</row>
    <row r="1428" spans="2:22"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</row>
    <row r="1429" spans="2:22"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</row>
    <row r="1430" spans="2:22"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</row>
    <row r="1431" spans="2:22"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</row>
    <row r="1432" spans="2:22"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</row>
    <row r="1433" spans="2:22"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</row>
    <row r="1434" spans="2:22"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</row>
    <row r="1435" spans="2:22"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</row>
    <row r="1436" spans="2:22"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</row>
    <row r="1437" spans="2:22"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</row>
    <row r="1438" spans="2:22"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</row>
    <row r="1439" spans="2:22"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</row>
    <row r="1440" spans="2:22"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</row>
    <row r="1441" spans="2:22"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</row>
    <row r="1442" spans="2:22"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</row>
    <row r="1443" spans="2:22"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</row>
    <row r="1444" spans="2:22"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</row>
    <row r="1445" spans="2:22"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</row>
    <row r="1446" spans="2:22"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</row>
    <row r="1447" spans="2:22"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</row>
    <row r="1448" spans="2:22"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</row>
    <row r="1449" spans="2:22"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</row>
    <row r="1450" spans="2:22"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</row>
    <row r="1451" spans="2:22"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</row>
    <row r="1452" spans="2:22"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</row>
    <row r="1453" spans="2:22"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</row>
    <row r="1454" spans="2:22"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</row>
    <row r="1455" spans="2:22"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</row>
    <row r="1456" spans="2:22"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</row>
    <row r="1457" spans="2:22"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</row>
    <row r="1458" spans="2:22"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</row>
    <row r="1459" spans="2:22"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</row>
    <row r="1460" spans="2:22"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</row>
    <row r="1461" spans="2:22"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</row>
    <row r="1462" spans="2:22"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</row>
    <row r="1463" spans="2:22"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</row>
    <row r="1464" spans="2:22"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</row>
    <row r="1465" spans="2:22"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</row>
    <row r="1466" spans="2:22"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</row>
    <row r="1467" spans="2:22"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</row>
    <row r="1468" spans="2:22"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</row>
    <row r="1469" spans="2:22"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</row>
    <row r="1470" spans="2:22"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</row>
    <row r="1471" spans="2:22"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</row>
    <row r="1472" spans="2:22"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</row>
    <row r="1473" spans="2:22"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</row>
    <row r="1474" spans="2:22"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</row>
    <row r="1475" spans="2:22"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</row>
    <row r="1476" spans="2:22"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</row>
    <row r="1477" spans="2:22"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</row>
    <row r="1478" spans="2:22"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</row>
    <row r="1479" spans="2:22"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</row>
    <row r="1480" spans="2:22"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</row>
    <row r="1481" spans="2:22"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</row>
    <row r="1482" spans="2:22"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</row>
    <row r="1483" spans="2:22"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</row>
    <row r="1484" spans="2:22"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</row>
    <row r="1485" spans="2:22"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</row>
    <row r="1486" spans="2:22"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</row>
    <row r="1487" spans="2:22"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</row>
    <row r="1488" spans="2:22"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</row>
    <row r="1489" spans="2:22"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</row>
    <row r="1490" spans="2:22"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</row>
    <row r="1491" spans="2:22"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</row>
    <row r="1492" spans="2:22"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</row>
    <row r="1493" spans="2:22"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</row>
    <row r="1494" spans="2:22"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</row>
    <row r="1495" spans="2:22"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</row>
    <row r="1496" spans="2:22"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</row>
    <row r="1497" spans="2:22"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</row>
    <row r="1498" spans="2:22"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</row>
    <row r="1499" spans="2:22"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</row>
    <row r="1500" spans="2:22"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</row>
    <row r="1501" spans="2:22"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</row>
    <row r="1502" spans="2:22"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</row>
    <row r="1503" spans="2:22"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</row>
    <row r="1504" spans="2:22"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</row>
    <row r="1505" spans="2:22"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</row>
    <row r="1506" spans="2:22"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</row>
    <row r="1507" spans="2:22"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</row>
    <row r="1508" spans="2:22"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</row>
    <row r="1509" spans="2:22"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</row>
    <row r="1510" spans="2:22"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</row>
    <row r="1511" spans="2:22"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</row>
    <row r="1512" spans="2:22"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</row>
    <row r="1513" spans="2:22"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</row>
    <row r="1514" spans="2:22"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</row>
    <row r="1515" spans="2:22"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</row>
    <row r="1516" spans="2:22"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</row>
    <row r="1517" spans="2:22"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</row>
    <row r="1518" spans="2:22"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</row>
    <row r="1519" spans="2:22"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</row>
    <row r="1520" spans="2:22"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</row>
    <row r="1521" spans="2:22"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</row>
    <row r="1522" spans="2:22"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</row>
    <row r="1523" spans="2:22"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</row>
    <row r="1524" spans="2:22"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</row>
    <row r="1525" spans="2:22"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</row>
    <row r="1526" spans="2:22"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</row>
    <row r="1527" spans="2:22"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</row>
    <row r="1528" spans="2:22"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</row>
    <row r="1529" spans="2:22"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</row>
    <row r="1530" spans="2:22"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</row>
    <row r="1531" spans="2:22"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</row>
    <row r="1532" spans="2:22"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</row>
    <row r="1533" spans="2:22"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</row>
    <row r="1534" spans="2:22"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</row>
    <row r="1535" spans="2:22"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</row>
    <row r="1536" spans="2:22"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</row>
    <row r="1537" spans="2:22"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</row>
    <row r="1538" spans="2:22"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</row>
    <row r="1539" spans="2:22"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</row>
    <row r="1540" spans="2:22"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</row>
    <row r="1541" spans="2:22"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</row>
    <row r="1542" spans="2:22"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</row>
    <row r="1543" spans="2:22"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</row>
    <row r="1544" spans="2:22"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</row>
    <row r="1545" spans="2:22"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</row>
    <row r="1546" spans="2:22"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</row>
    <row r="1547" spans="2:22"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</row>
    <row r="1548" spans="2:22"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</row>
    <row r="1549" spans="2:22"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</row>
    <row r="1550" spans="2:22"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</row>
    <row r="1551" spans="2:22"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</row>
    <row r="1552" spans="2:22"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</row>
    <row r="1553" spans="2:22"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</row>
    <row r="1554" spans="2:22"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</row>
    <row r="1555" spans="2:22"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</row>
    <row r="1556" spans="2:22"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</row>
    <row r="1557" spans="2:22"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</row>
    <row r="1558" spans="2:22"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</row>
    <row r="1559" spans="2:22"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</row>
    <row r="1560" spans="2:22"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</row>
    <row r="1561" spans="2:22"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</row>
    <row r="1562" spans="2:22"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</row>
    <row r="1563" spans="2:22"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</row>
    <row r="1564" spans="2:22"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</row>
    <row r="1565" spans="2:22"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</row>
    <row r="1566" spans="2:22"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</row>
    <row r="1567" spans="2:22"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</row>
    <row r="1568" spans="2:22"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</row>
    <row r="1569" spans="2:22"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</row>
    <row r="1570" spans="2:22"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</row>
    <row r="1571" spans="2:22"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</row>
    <row r="1572" spans="2:22"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</row>
    <row r="1573" spans="2:22"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</row>
    <row r="1574" spans="2:22"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</row>
    <row r="1575" spans="2:22"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</row>
    <row r="1576" spans="2:22"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</row>
    <row r="1577" spans="2:22"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</row>
    <row r="1578" spans="2:22"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</row>
    <row r="1579" spans="2:22"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</row>
    <row r="1580" spans="2:22"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</row>
    <row r="1581" spans="2:22"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</row>
    <row r="1582" spans="2:22"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</row>
    <row r="1583" spans="2:22"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</row>
    <row r="1584" spans="2:22"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</row>
    <row r="1585" spans="2:22"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</row>
    <row r="1586" spans="2:22"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</row>
    <row r="1587" spans="2:22"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</row>
    <row r="1588" spans="2:22"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</row>
    <row r="1589" spans="2:22"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</row>
    <row r="1590" spans="2:22"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</row>
    <row r="1591" spans="2:22"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</row>
    <row r="1592" spans="2:22"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</row>
    <row r="1593" spans="2:22"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</row>
    <row r="1594" spans="2:22"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</row>
    <row r="1595" spans="2:22"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</row>
    <row r="1596" spans="2:22"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</row>
    <row r="1597" spans="2:22"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</row>
    <row r="1598" spans="2:22"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</row>
    <row r="1599" spans="2:22"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</row>
    <row r="1600" spans="2:22"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</row>
    <row r="1601" spans="2:22"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</row>
    <row r="1602" spans="2:22"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</row>
    <row r="1603" spans="2:22"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</row>
    <row r="1604" spans="2:22"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</row>
    <row r="1605" spans="2:22"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</row>
    <row r="1606" spans="2:22"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</row>
    <row r="1607" spans="2:22"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</row>
    <row r="1608" spans="2:22"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</row>
    <row r="1609" spans="2:22"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</row>
    <row r="1610" spans="2:22"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</row>
    <row r="1611" spans="2:22"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</row>
    <row r="1612" spans="2:22"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</row>
    <row r="1613" spans="2:22"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</row>
    <row r="1614" spans="2:22"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</row>
    <row r="1615" spans="2:22"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</row>
    <row r="1616" spans="2:22"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</row>
    <row r="1617" spans="2:22"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</row>
    <row r="1618" spans="2:22"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</row>
    <row r="1619" spans="2:22"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</row>
    <row r="1620" spans="2:22"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</row>
    <row r="1621" spans="2:22"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</row>
    <row r="1622" spans="2:22"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</row>
    <row r="1623" spans="2:22"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</row>
    <row r="1624" spans="2:22"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</row>
    <row r="1625" spans="2:22"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</row>
    <row r="1626" spans="2:22"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</row>
    <row r="1627" spans="2:22"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</row>
    <row r="1628" spans="2:22"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</row>
    <row r="1629" spans="2:22"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</row>
    <row r="1630" spans="2:22"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</row>
    <row r="1631" spans="2:22"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</row>
    <row r="1632" spans="2:22"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</row>
    <row r="1633" spans="2:22"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</row>
    <row r="1634" spans="2:22"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</row>
    <row r="1635" spans="2:22"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</row>
    <row r="1636" spans="2:22"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</row>
    <row r="1637" spans="2:22"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</row>
    <row r="1638" spans="2:22"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</row>
    <row r="1639" spans="2:22"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</row>
    <row r="1640" spans="2:22"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</row>
    <row r="1641" spans="2:22"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</row>
    <row r="1642" spans="2:22"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</row>
    <row r="1643" spans="2:22"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</row>
    <row r="1644" spans="2:22"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</row>
    <row r="1645" spans="2:22"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</row>
    <row r="1646" spans="2:22"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</row>
    <row r="1647" spans="2:22"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</row>
    <row r="1648" spans="2:22"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</row>
    <row r="1649" spans="2:22"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</row>
    <row r="1650" spans="2:22"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</row>
    <row r="1651" spans="2:22"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</row>
    <row r="1652" spans="2:22"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</row>
    <row r="1653" spans="2:22"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</row>
    <row r="1654" spans="2:22"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</row>
    <row r="1655" spans="2:22"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</row>
    <row r="1656" spans="2:22"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</row>
    <row r="1657" spans="2:22"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</row>
    <row r="1658" spans="2:22"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</row>
    <row r="1659" spans="2:22"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</row>
    <row r="1660" spans="2:22"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</row>
    <row r="1661" spans="2:22"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</row>
    <row r="1662" spans="2:22"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</row>
    <row r="1663" spans="2:22"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</row>
    <row r="1664" spans="2:22"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</row>
    <row r="1665" spans="2:22"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</row>
    <row r="1666" spans="2:22"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</row>
    <row r="1667" spans="2:22"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</row>
    <row r="1668" spans="2:22"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</row>
    <row r="1669" spans="2:22"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</row>
    <row r="1670" spans="2:22"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</row>
    <row r="1671" spans="2:22"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</row>
    <row r="1672" spans="2:22"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</row>
    <row r="1673" spans="2:22"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</row>
    <row r="1674" spans="2:22"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</row>
    <row r="1675" spans="2:22"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</row>
    <row r="1676" spans="2:22"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</row>
    <row r="1677" spans="2:22"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</row>
    <row r="1678" spans="2:22"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</row>
    <row r="1679" spans="2:22"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</row>
    <row r="1680" spans="2:22"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</row>
    <row r="1681" spans="2:22"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</row>
    <row r="1682" spans="2:22"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</row>
    <row r="1683" spans="2:22"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</row>
    <row r="1684" spans="2:22"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</row>
    <row r="1685" spans="2:22"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</row>
    <row r="1686" spans="2:22"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</row>
    <row r="1687" spans="2:22"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</row>
    <row r="1688" spans="2:22"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</row>
    <row r="1689" spans="2:22"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</row>
    <row r="1690" spans="2:22"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</row>
    <row r="1691" spans="2:22"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</row>
    <row r="1692" spans="2:22"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</row>
    <row r="1693" spans="2:22"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</row>
    <row r="1694" spans="2:22"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</row>
    <row r="1695" spans="2:22"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</row>
    <row r="1696" spans="2:22"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</row>
    <row r="1697" spans="2:22"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</row>
    <row r="1698" spans="2:22"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</row>
    <row r="1699" spans="2:22"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</row>
    <row r="1700" spans="2:22"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</row>
    <row r="1701" spans="2:22"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</row>
    <row r="1702" spans="2:22"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</row>
    <row r="1703" spans="2:22"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</row>
    <row r="1704" spans="2:22"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</row>
    <row r="1705" spans="2:22"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</row>
    <row r="1706" spans="2:22"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</row>
    <row r="1707" spans="2:22"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</row>
    <row r="1708" spans="2:22"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</row>
    <row r="1709" spans="2:22"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</row>
    <row r="1710" spans="2:22"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</row>
    <row r="1711" spans="2:22"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</row>
    <row r="1712" spans="2:22"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</row>
    <row r="1713" spans="2:22"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</row>
    <row r="1714" spans="2:22"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</row>
    <row r="1715" spans="2:22"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</row>
    <row r="1716" spans="2:22"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</row>
    <row r="1717" spans="2:22"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</row>
    <row r="1718" spans="2:22"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</row>
    <row r="1719" spans="2:22"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</row>
    <row r="1720" spans="2:22"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</row>
    <row r="1721" spans="2:22"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</row>
    <row r="1722" spans="2:22"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</row>
    <row r="1723" spans="2:22"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</row>
    <row r="1724" spans="2:22"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</row>
    <row r="1725" spans="2:22"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</row>
    <row r="1726" spans="2:22"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</row>
    <row r="1727" spans="2:22"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</row>
    <row r="1728" spans="2:22"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</row>
    <row r="1729" spans="2:22"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</row>
    <row r="1730" spans="2:22"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</row>
    <row r="1731" spans="2:22"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</row>
    <row r="1732" spans="2:22"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</row>
    <row r="1733" spans="2:22"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</row>
    <row r="1734" spans="2:22"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</row>
    <row r="1735" spans="2:22"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</row>
    <row r="1736" spans="2:22"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</row>
    <row r="1737" spans="2:22"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</row>
    <row r="1738" spans="2:22"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</row>
    <row r="1739" spans="2:22"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</row>
    <row r="1740" spans="2:22"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</row>
    <row r="1741" spans="2:22"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</row>
    <row r="1742" spans="2:22"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</row>
    <row r="1743" spans="2:22"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</row>
    <row r="1744" spans="2:22"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</row>
    <row r="1745" spans="2:22"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</row>
    <row r="1746" spans="2:22"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</row>
    <row r="1747" spans="2:22"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</row>
    <row r="1748" spans="2:22"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</row>
    <row r="1749" spans="2:22"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</row>
    <row r="1750" spans="2:22"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</row>
    <row r="1751" spans="2:22"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</row>
    <row r="1752" spans="2:22"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</row>
    <row r="1753" spans="2:22"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</row>
    <row r="1754" spans="2:22"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</row>
    <row r="1755" spans="2:22"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</row>
    <row r="1756" spans="2:22"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</row>
    <row r="1757" spans="2:22"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</row>
    <row r="1758" spans="2:22"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</row>
    <row r="1759" spans="2:22"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</row>
    <row r="1760" spans="2:22"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</row>
    <row r="1761" spans="2:22"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</row>
    <row r="1762" spans="2:22"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</row>
    <row r="1763" spans="2:22"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</row>
    <row r="1764" spans="2:22"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</row>
    <row r="1765" spans="2:22"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</row>
    <row r="1766" spans="2:22"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</row>
    <row r="1767" spans="2:22"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</row>
    <row r="1768" spans="2:22"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</row>
    <row r="1769" spans="2:22"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</row>
    <row r="1770" spans="2:22"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</row>
    <row r="1771" spans="2:22"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</row>
    <row r="1772" spans="2:22"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</row>
    <row r="1773" spans="2:22"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</row>
    <row r="1774" spans="2:22"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</row>
    <row r="1775" spans="2:22"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</row>
    <row r="1776" spans="2:22"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</row>
    <row r="1777" spans="2:22"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</row>
    <row r="1778" spans="2:22"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</row>
    <row r="1779" spans="2:22"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</row>
    <row r="1780" spans="2:22"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</row>
    <row r="1781" spans="2:22"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</row>
    <row r="1782" spans="2:22"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</row>
    <row r="1783" spans="2:22"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</row>
    <row r="1784" spans="2:22"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</row>
    <row r="1785" spans="2:22"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</row>
    <row r="1786" spans="2:22"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</row>
    <row r="1787" spans="2:22"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</row>
    <row r="1788" spans="2:22"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</row>
    <row r="1789" spans="2:22"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</row>
    <row r="1790" spans="2:22"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</row>
    <row r="1791" spans="2:22"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</row>
    <row r="1792" spans="2:22"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</row>
    <row r="1793" spans="2:22"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</row>
    <row r="1794" spans="2:22"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</row>
    <row r="1795" spans="2:22"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</row>
    <row r="1796" spans="2:22"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</row>
    <row r="1797" spans="2:22"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</row>
    <row r="1798" spans="2:22"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</row>
    <row r="1799" spans="2:22"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</row>
    <row r="1800" spans="2:22"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</row>
    <row r="1801" spans="2:22"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</row>
    <row r="1802" spans="2:22"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</row>
    <row r="1803" spans="2:22"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</row>
    <row r="1804" spans="2:22"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</row>
    <row r="1805" spans="2:22"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</row>
    <row r="1806" spans="2:22"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</row>
    <row r="1807" spans="2:22"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</row>
    <row r="1808" spans="2:22"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</row>
    <row r="1809" spans="2:22"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</row>
    <row r="1810" spans="2:22"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</row>
    <row r="1811" spans="2:22"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</row>
    <row r="1812" spans="2:22"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</row>
    <row r="1813" spans="2:22"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</row>
    <row r="1814" spans="2:22"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</row>
    <row r="1815" spans="2:22"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</row>
    <row r="1816" spans="2:22"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</row>
    <row r="1817" spans="2:22"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</row>
    <row r="1818" spans="2:22"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</row>
    <row r="1819" spans="2:22"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</row>
    <row r="1820" spans="2:22"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</row>
    <row r="1821" spans="2:22"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</row>
    <row r="1822" spans="2:22"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</row>
    <row r="1823" spans="2:22"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</row>
    <row r="1824" spans="2:22"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</row>
    <row r="1825" spans="2:22"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</row>
    <row r="1826" spans="2:22"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</row>
    <row r="1827" spans="2:22"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</row>
    <row r="1828" spans="2:22"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</row>
    <row r="1829" spans="2:22"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</row>
    <row r="1830" spans="2:22"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</row>
    <row r="1831" spans="2:22"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</row>
    <row r="1832" spans="2:22"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</row>
    <row r="1833" spans="2:22"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</row>
    <row r="1834" spans="2:22"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</row>
    <row r="1835" spans="2:22"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</row>
    <row r="1836" spans="2:22"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</row>
    <row r="1837" spans="2:22"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</row>
    <row r="1838" spans="2:22"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</row>
    <row r="1839" spans="2:22"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</row>
    <row r="1840" spans="2:22"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</row>
    <row r="1841" spans="2:22"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</row>
    <row r="1842" spans="2:22"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</row>
    <row r="1843" spans="2:22"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</row>
    <row r="1844" spans="2:22"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</row>
    <row r="1845" spans="2:22"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</row>
    <row r="1846" spans="2:22"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</row>
    <row r="1847" spans="2:22"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</row>
    <row r="1848" spans="2:22"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</row>
    <row r="1849" spans="2:22"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</row>
    <row r="1850" spans="2:22"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</row>
    <row r="1851" spans="2:22"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</row>
    <row r="1852" spans="2:22"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</row>
    <row r="1853" spans="2:22"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</row>
    <row r="1854" spans="2:22"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</row>
    <row r="1855" spans="2:22"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</row>
    <row r="1856" spans="2:22"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</row>
    <row r="1857" spans="2:22"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</row>
    <row r="1858" spans="2:22"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</row>
    <row r="1859" spans="2:22"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</row>
    <row r="1860" spans="2:22"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</row>
    <row r="1861" spans="2:22"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</row>
    <row r="1862" spans="2:22"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</row>
    <row r="1863" spans="2:22"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</row>
    <row r="1864" spans="2:22"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</row>
    <row r="1865" spans="2:22"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</row>
    <row r="1866" spans="2:22"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</row>
    <row r="1867" spans="2:22"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</row>
    <row r="1868" spans="2:22"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</row>
    <row r="1869" spans="2:22"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</row>
    <row r="1870" spans="2:22"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</row>
    <row r="1871" spans="2:22"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</row>
    <row r="1872" spans="2:22"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</row>
    <row r="1873" spans="2:22"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</row>
    <row r="1874" spans="2:22"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</row>
    <row r="1875" spans="2:22"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</row>
    <row r="1876" spans="2:22"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</row>
    <row r="1877" spans="2:22"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</row>
    <row r="1878" spans="2:22"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</row>
    <row r="1879" spans="2:22"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</row>
    <row r="1880" spans="2:22"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</row>
    <row r="1881" spans="2:22"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</row>
    <row r="1882" spans="2:22"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</row>
    <row r="1883" spans="2:22"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</row>
    <row r="1884" spans="2:22"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</row>
    <row r="1885" spans="2:22"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</row>
    <row r="1886" spans="2:22"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</row>
    <row r="1887" spans="2:22"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</row>
    <row r="1888" spans="2:22"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</row>
    <row r="1889" spans="2:22"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</row>
    <row r="1890" spans="2:22"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</row>
    <row r="1891" spans="2:22"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</row>
    <row r="1892" spans="2:22"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</row>
    <row r="1893" spans="2:22"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</row>
    <row r="1894" spans="2:22"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</row>
    <row r="1895" spans="2:22"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</row>
    <row r="1896" spans="2:22"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</row>
    <row r="1897" spans="2:22"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</row>
    <row r="1898" spans="2:22"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</row>
    <row r="1899" spans="2:22"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</row>
    <row r="1900" spans="2:22"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</row>
    <row r="1901" spans="2:22"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</row>
    <row r="1902" spans="2:22"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</row>
    <row r="1903" spans="2:22"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</row>
    <row r="1904" spans="2:22"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</row>
    <row r="1905" spans="2:22"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</row>
    <row r="1906" spans="2:22"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</row>
    <row r="1907" spans="2:22"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</row>
    <row r="1908" spans="2:22"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</row>
    <row r="1909" spans="2:22"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</row>
    <row r="1910" spans="2:22"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</row>
    <row r="1911" spans="2:22"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</row>
    <row r="1912" spans="2:22"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</row>
    <row r="1913" spans="2:22"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</row>
    <row r="1914" spans="2:22"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</row>
    <row r="1915" spans="2:22"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</row>
    <row r="1916" spans="2:22"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</row>
    <row r="1917" spans="2:22"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</row>
    <row r="1918" spans="2:22"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</row>
    <row r="1919" spans="2:22"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</row>
    <row r="1920" spans="2:22"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</row>
    <row r="1921" spans="2:22"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</row>
    <row r="1922" spans="2:22"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</row>
    <row r="1923" spans="2:22"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</row>
    <row r="1924" spans="2:22"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</row>
    <row r="1925" spans="2:22"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</row>
    <row r="1926" spans="2:22"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</row>
    <row r="1927" spans="2:22"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</row>
    <row r="1928" spans="2:22"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</row>
    <row r="1929" spans="2:22"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</row>
    <row r="1930" spans="2:22"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</row>
    <row r="1931" spans="2:22"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</row>
    <row r="1932" spans="2:22"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</row>
    <row r="1933" spans="2:22"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</row>
    <row r="1934" spans="2:22"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</row>
    <row r="1935" spans="2:22"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</row>
    <row r="1936" spans="2:22"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</row>
    <row r="1937" spans="2:22"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</row>
    <row r="1938" spans="2:22"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</row>
    <row r="1939" spans="2:22"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</row>
    <row r="1940" spans="2:22"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</row>
    <row r="1941" spans="2:22"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</row>
    <row r="1942" spans="2:22"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</row>
    <row r="1943" spans="2:22"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</row>
    <row r="1944" spans="2:22"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</row>
    <row r="1945" spans="2:22"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</row>
    <row r="1946" spans="2:22"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</row>
    <row r="1947" spans="2:22"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</row>
    <row r="1948" spans="2:22"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</row>
    <row r="1949" spans="2:22"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</row>
    <row r="1950" spans="2:22"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</row>
    <row r="1951" spans="2:22"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</row>
    <row r="1952" spans="2:22"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</row>
    <row r="1953" spans="2:22"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</row>
    <row r="1954" spans="2:22"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</row>
    <row r="1955" spans="2:22"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</row>
    <row r="1956" spans="2:22"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</row>
    <row r="1957" spans="2:22"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</row>
    <row r="1958" spans="2:22"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</row>
    <row r="1959" spans="2:22"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</row>
    <row r="1960" spans="2:22"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</row>
    <row r="1961" spans="2:22"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</row>
    <row r="1962" spans="2:22"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</row>
    <row r="1963" spans="2:22"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</row>
    <row r="1964" spans="2:22"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</row>
    <row r="1965" spans="2:22"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</row>
    <row r="1966" spans="2:22"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</row>
    <row r="1967" spans="2:22"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</row>
    <row r="1968" spans="2:22"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</row>
    <row r="1969" spans="2:22"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</row>
    <row r="1970" spans="2:22"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</row>
    <row r="1971" spans="2:22"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</row>
    <row r="1972" spans="2:22"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</row>
    <row r="1973" spans="2:22"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</row>
    <row r="1974" spans="2:22"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</row>
    <row r="1975" spans="2:22"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</row>
    <row r="1976" spans="2:22"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</row>
    <row r="1977" spans="2:22"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</row>
    <row r="1978" spans="2:22"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</row>
    <row r="1979" spans="2:22"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</row>
    <row r="1980" spans="2:22"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</row>
    <row r="1981" spans="2:22"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</row>
    <row r="1982" spans="2:22"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</row>
    <row r="1983" spans="2:22"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</row>
    <row r="1984" spans="2:22"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</row>
    <row r="1985" spans="2:22"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</row>
    <row r="1986" spans="2:22"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</row>
    <row r="1987" spans="2:22"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</row>
    <row r="1988" spans="2:22"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</row>
    <row r="1989" spans="2:22"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</row>
    <row r="1990" spans="2:22"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</row>
    <row r="1991" spans="2:22"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</row>
    <row r="1992" spans="2:22"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</row>
    <row r="1993" spans="2:22"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</row>
    <row r="1994" spans="2:22"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</row>
    <row r="1995" spans="2:22"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</row>
    <row r="1996" spans="2:22"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</row>
    <row r="1997" spans="2:22"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</row>
    <row r="1998" spans="2:22"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</row>
    <row r="1999" spans="2:22"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</row>
    <row r="2000" spans="2:22"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</row>
    <row r="2001" spans="2:22"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</row>
    <row r="2002" spans="2:22"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</row>
    <row r="2003" spans="2:22"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</row>
    <row r="2004" spans="2:22"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</row>
    <row r="2005" spans="2:22"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</row>
    <row r="2006" spans="2:22"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</row>
    <row r="2007" spans="2:22"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</row>
    <row r="2008" spans="2:22"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</row>
    <row r="2009" spans="2:22"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</row>
    <row r="2010" spans="2:22"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</row>
    <row r="2011" spans="2:22"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</row>
    <row r="2012" spans="2:22"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</row>
    <row r="2013" spans="2:22"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</row>
    <row r="2014" spans="2:22"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</row>
    <row r="2015" spans="2:22"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</row>
    <row r="2016" spans="2:22"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</row>
    <row r="2017" spans="2:22"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</row>
    <row r="2018" spans="2:22"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</row>
    <row r="2019" spans="2:22"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</row>
    <row r="2020" spans="2:22"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</row>
    <row r="2021" spans="2:22"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</row>
    <row r="2022" spans="2:22"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</row>
    <row r="2023" spans="2:22"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</row>
    <row r="2024" spans="2:22"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</row>
    <row r="2025" spans="2:22"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</row>
    <row r="2026" spans="2:22"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</row>
    <row r="2027" spans="2:22"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</row>
    <row r="2028" spans="2:22"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</row>
    <row r="2029" spans="2:22"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</row>
    <row r="2030" spans="2:22"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</row>
    <row r="2031" spans="2:22"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</row>
    <row r="2032" spans="2:22"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</row>
    <row r="2033" spans="2:22"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</row>
    <row r="2034" spans="2:22"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</row>
    <row r="2035" spans="2:22"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</row>
    <row r="2036" spans="2:22"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</row>
    <row r="2037" spans="2:22"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</row>
    <row r="2038" spans="2:22"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</row>
    <row r="2039" spans="2:22"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</row>
    <row r="2040" spans="2:22"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</row>
    <row r="2041" spans="2:22"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</row>
    <row r="2042" spans="2:22"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</row>
    <row r="2043" spans="2:22"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</row>
    <row r="2044" spans="2:22"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</row>
    <row r="2045" spans="2:22"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</row>
    <row r="2046" spans="2:22"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</row>
    <row r="2047" spans="2:22"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</row>
    <row r="2048" spans="2:22"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</row>
    <row r="2049" spans="2:22"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</row>
    <row r="2050" spans="2:22"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</row>
    <row r="2051" spans="2:22"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</row>
    <row r="2052" spans="2:22"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</row>
    <row r="2053" spans="2:22"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</row>
    <row r="2054" spans="2:22"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</row>
    <row r="2055" spans="2:22"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</row>
    <row r="2056" spans="2:22"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</row>
    <row r="2057" spans="2:22"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</row>
    <row r="2058" spans="2:22"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</row>
    <row r="2059" spans="2:22"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</row>
    <row r="2060" spans="2:22"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</row>
    <row r="2061" spans="2:22"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</row>
    <row r="2062" spans="2:22"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</row>
    <row r="2063" spans="2:22"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</row>
    <row r="2064" spans="2:22"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</row>
    <row r="2065" spans="2:22"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</row>
    <row r="2066" spans="2:22"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</row>
    <row r="2067" spans="2:22"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</row>
    <row r="2068" spans="2:22"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</row>
    <row r="2069" spans="2:22"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</row>
    <row r="2070" spans="2:22"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</row>
    <row r="2071" spans="2:22"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</row>
    <row r="2072" spans="2:22"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</row>
    <row r="2073" spans="2:22"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</row>
    <row r="2074" spans="2:22"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</row>
    <row r="2075" spans="2:22"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</row>
    <row r="2076" spans="2:22"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</row>
    <row r="2077" spans="2:22"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</row>
    <row r="2078" spans="2:22"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</row>
    <row r="2079" spans="2:22"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</row>
    <row r="2080" spans="2:22"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</row>
    <row r="2081" spans="2:22"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</row>
    <row r="2082" spans="2:22"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</row>
    <row r="2083" spans="2:22"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</row>
    <row r="2084" spans="2:22"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</row>
    <row r="2085" spans="2:22"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</row>
    <row r="2086" spans="2:22"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</row>
    <row r="2087" spans="2:22"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</row>
    <row r="2088" spans="2:22"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</row>
    <row r="2089" spans="2:22"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</row>
    <row r="2090" spans="2:22"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</row>
    <row r="2091" spans="2:22"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</row>
    <row r="2092" spans="2:22"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</row>
    <row r="2093" spans="2:22"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</row>
    <row r="2094" spans="2:22"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</row>
    <row r="2095" spans="2:22"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</row>
    <row r="2096" spans="2:22"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</row>
    <row r="2097" spans="2:22"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</row>
    <row r="2098" spans="2:22"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</row>
    <row r="2099" spans="2:22"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</row>
    <row r="2100" spans="2:22"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</row>
    <row r="2101" spans="2:22"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</row>
    <row r="2102" spans="2:22"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</row>
    <row r="2103" spans="2:22"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</row>
    <row r="2104" spans="2:22">
      <c r="B2104" s="102"/>
      <c r="C2104" s="102"/>
      <c r="D2104" s="102"/>
      <c r="E2104" s="102"/>
      <c r="F2104" s="102"/>
      <c r="G2104" s="102"/>
      <c r="H2104" s="102"/>
      <c r="I2104" s="164"/>
      <c r="J2104" s="165"/>
      <c r="K2104" s="166"/>
      <c r="L2104" s="102"/>
      <c r="M2104" s="102"/>
      <c r="N2104" s="102"/>
      <c r="O2104" s="102"/>
      <c r="P2104" s="167"/>
      <c r="Q2104" s="102"/>
      <c r="R2104" s="102"/>
      <c r="S2104" s="102"/>
      <c r="T2104" s="102"/>
      <c r="U2104" s="168"/>
      <c r="V2104" s="171"/>
    </row>
    <row r="2105" spans="2:22">
      <c r="B2105" s="102"/>
      <c r="C2105" s="102"/>
      <c r="D2105" s="102"/>
      <c r="E2105" s="102"/>
      <c r="F2105" s="102"/>
      <c r="G2105" s="102"/>
      <c r="H2105" s="102"/>
      <c r="I2105" s="164"/>
      <c r="J2105" s="165"/>
      <c r="K2105" s="166"/>
      <c r="L2105" s="102"/>
      <c r="M2105" s="102"/>
      <c r="N2105" s="102"/>
      <c r="O2105" s="102"/>
      <c r="P2105" s="167"/>
      <c r="Q2105" s="102"/>
      <c r="R2105" s="102"/>
      <c r="S2105" s="102"/>
      <c r="T2105" s="102"/>
      <c r="U2105" s="168"/>
      <c r="V2105" s="171"/>
    </row>
    <row r="2106" spans="2:22">
      <c r="B2106" s="102"/>
      <c r="C2106" s="102"/>
      <c r="D2106" s="102"/>
      <c r="E2106" s="102"/>
      <c r="F2106" s="102"/>
      <c r="G2106" s="102"/>
      <c r="H2106" s="102"/>
      <c r="I2106" s="164"/>
      <c r="J2106" s="165"/>
      <c r="K2106" s="166"/>
      <c r="L2106" s="102"/>
      <c r="M2106" s="102"/>
      <c r="N2106" s="102"/>
      <c r="O2106" s="102"/>
      <c r="P2106" s="167"/>
      <c r="Q2106" s="102"/>
      <c r="R2106" s="102"/>
      <c r="S2106" s="102"/>
      <c r="T2106" s="102"/>
      <c r="U2106" s="168"/>
      <c r="V2106" s="171"/>
    </row>
    <row r="2107" spans="2:22">
      <c r="B2107" s="102"/>
      <c r="C2107" s="102"/>
      <c r="D2107" s="102"/>
      <c r="E2107" s="102"/>
      <c r="F2107" s="102"/>
      <c r="G2107" s="102"/>
      <c r="H2107" s="102"/>
      <c r="I2107" s="164"/>
      <c r="J2107" s="165"/>
      <c r="K2107" s="166"/>
      <c r="L2107" s="102"/>
      <c r="M2107" s="102"/>
      <c r="N2107" s="102"/>
      <c r="O2107" s="102"/>
      <c r="P2107" s="167"/>
      <c r="Q2107" s="102"/>
      <c r="R2107" s="102"/>
      <c r="S2107" s="102"/>
      <c r="T2107" s="102"/>
      <c r="U2107" s="168"/>
      <c r="V2107" s="171"/>
    </row>
    <row r="2108" spans="2:22">
      <c r="B2108" s="102"/>
      <c r="C2108" s="102"/>
      <c r="D2108" s="102"/>
      <c r="E2108" s="102"/>
      <c r="F2108" s="102"/>
      <c r="G2108" s="102"/>
      <c r="H2108" s="102"/>
      <c r="I2108" s="164"/>
      <c r="J2108" s="165"/>
      <c r="K2108" s="166"/>
      <c r="L2108" s="102"/>
      <c r="M2108" s="102"/>
      <c r="N2108" s="102"/>
      <c r="O2108" s="102"/>
      <c r="P2108" s="167"/>
      <c r="Q2108" s="102"/>
      <c r="R2108" s="102"/>
      <c r="S2108" s="102"/>
      <c r="T2108" s="102"/>
      <c r="U2108" s="168"/>
      <c r="V2108" s="171"/>
    </row>
    <row r="2109" spans="2:22">
      <c r="B2109" s="102"/>
      <c r="C2109" s="102"/>
      <c r="D2109" s="102"/>
      <c r="E2109" s="102"/>
      <c r="F2109" s="102"/>
      <c r="G2109" s="102"/>
      <c r="H2109" s="102"/>
      <c r="I2109" s="164"/>
      <c r="J2109" s="165"/>
      <c r="K2109" s="166"/>
      <c r="L2109" s="102"/>
      <c r="M2109" s="102"/>
      <c r="N2109" s="102"/>
      <c r="O2109" s="102"/>
      <c r="P2109" s="167"/>
      <c r="Q2109" s="102"/>
      <c r="R2109" s="102"/>
      <c r="S2109" s="102"/>
      <c r="T2109" s="102"/>
      <c r="U2109" s="168"/>
      <c r="V2109" s="171"/>
    </row>
    <row r="2110" spans="2:22">
      <c r="B2110" s="102"/>
      <c r="C2110" s="102"/>
      <c r="D2110" s="102"/>
      <c r="E2110" s="102"/>
      <c r="F2110" s="102"/>
      <c r="G2110" s="102"/>
      <c r="H2110" s="102"/>
      <c r="I2110" s="164"/>
      <c r="J2110" s="165"/>
      <c r="K2110" s="166"/>
      <c r="L2110" s="102"/>
      <c r="M2110" s="102"/>
      <c r="N2110" s="102"/>
      <c r="O2110" s="102"/>
      <c r="P2110" s="167"/>
      <c r="Q2110" s="102"/>
      <c r="R2110" s="102"/>
      <c r="S2110" s="102"/>
      <c r="T2110" s="102"/>
      <c r="U2110" s="168"/>
      <c r="V2110" s="171"/>
    </row>
    <row r="2111" spans="2:22">
      <c r="B2111" s="102"/>
      <c r="C2111" s="102"/>
      <c r="D2111" s="102"/>
      <c r="E2111" s="102"/>
      <c r="F2111" s="102"/>
      <c r="G2111" s="102"/>
      <c r="H2111" s="102"/>
      <c r="I2111" s="164"/>
      <c r="J2111" s="165"/>
      <c r="K2111" s="166"/>
      <c r="L2111" s="102"/>
      <c r="M2111" s="102"/>
      <c r="N2111" s="102"/>
      <c r="O2111" s="102"/>
      <c r="P2111" s="167"/>
      <c r="Q2111" s="102"/>
      <c r="R2111" s="102"/>
      <c r="S2111" s="102"/>
      <c r="T2111" s="102"/>
      <c r="U2111" s="168"/>
      <c r="V2111" s="171"/>
    </row>
    <row r="2112" spans="2:22">
      <c r="B2112" s="102"/>
      <c r="C2112" s="102"/>
      <c r="D2112" s="102"/>
      <c r="E2112" s="102"/>
      <c r="F2112" s="102"/>
      <c r="G2112" s="102"/>
      <c r="H2112" s="102"/>
      <c r="I2112" s="164"/>
      <c r="J2112" s="165"/>
      <c r="K2112" s="166"/>
      <c r="L2112" s="102"/>
      <c r="M2112" s="102"/>
      <c r="N2112" s="102"/>
      <c r="O2112" s="102"/>
      <c r="P2112" s="167"/>
      <c r="Q2112" s="102"/>
      <c r="R2112" s="102"/>
      <c r="S2112" s="102"/>
      <c r="T2112" s="102"/>
      <c r="U2112" s="168"/>
      <c r="V2112" s="171"/>
    </row>
    <row r="2113" spans="2:22">
      <c r="B2113" s="102"/>
      <c r="C2113" s="102"/>
      <c r="D2113" s="102"/>
      <c r="E2113" s="102"/>
      <c r="F2113" s="102"/>
      <c r="G2113" s="102"/>
      <c r="H2113" s="102"/>
      <c r="I2113" s="164"/>
      <c r="J2113" s="165"/>
      <c r="K2113" s="166"/>
      <c r="L2113" s="102"/>
      <c r="M2113" s="102"/>
      <c r="N2113" s="102"/>
      <c r="O2113" s="102"/>
      <c r="P2113" s="167"/>
      <c r="Q2113" s="102"/>
      <c r="R2113" s="102"/>
      <c r="S2113" s="102"/>
      <c r="T2113" s="102"/>
      <c r="U2113" s="168"/>
      <c r="V2113" s="171"/>
    </row>
    <row r="2114" spans="2:22">
      <c r="B2114" s="102"/>
      <c r="C2114" s="102"/>
      <c r="D2114" s="102"/>
      <c r="E2114" s="102"/>
      <c r="F2114" s="102"/>
      <c r="G2114" s="102"/>
      <c r="H2114" s="102"/>
      <c r="I2114" s="164"/>
      <c r="J2114" s="165"/>
      <c r="K2114" s="166"/>
      <c r="L2114" s="102"/>
      <c r="M2114" s="102"/>
      <c r="N2114" s="102"/>
      <c r="O2114" s="102"/>
      <c r="P2114" s="167"/>
      <c r="Q2114" s="102"/>
      <c r="R2114" s="102"/>
      <c r="S2114" s="102"/>
      <c r="T2114" s="102"/>
      <c r="U2114" s="168"/>
      <c r="V2114" s="171"/>
    </row>
    <row r="2115" spans="2:22">
      <c r="B2115" s="102"/>
      <c r="C2115" s="102"/>
      <c r="D2115" s="102"/>
      <c r="E2115" s="102"/>
      <c r="F2115" s="102"/>
      <c r="G2115" s="102"/>
      <c r="H2115" s="102"/>
      <c r="I2115" s="164"/>
      <c r="J2115" s="165"/>
      <c r="K2115" s="166"/>
      <c r="L2115" s="102"/>
      <c r="M2115" s="102"/>
      <c r="N2115" s="102"/>
      <c r="O2115" s="102"/>
      <c r="P2115" s="167"/>
      <c r="Q2115" s="102"/>
      <c r="R2115" s="102"/>
      <c r="S2115" s="102"/>
      <c r="T2115" s="102"/>
      <c r="U2115" s="168"/>
      <c r="V2115" s="171"/>
    </row>
    <row r="2116" spans="2:22">
      <c r="B2116" s="102"/>
      <c r="C2116" s="102"/>
      <c r="D2116" s="102"/>
      <c r="E2116" s="102"/>
      <c r="F2116" s="102"/>
      <c r="G2116" s="102"/>
      <c r="H2116" s="102"/>
      <c r="I2116" s="164"/>
      <c r="J2116" s="165"/>
      <c r="K2116" s="166"/>
      <c r="L2116" s="102"/>
      <c r="M2116" s="102"/>
      <c r="N2116" s="102"/>
      <c r="O2116" s="102"/>
      <c r="P2116" s="167"/>
      <c r="Q2116" s="102"/>
      <c r="R2116" s="102"/>
      <c r="S2116" s="102"/>
      <c r="T2116" s="102"/>
      <c r="U2116" s="168"/>
      <c r="V2116" s="171"/>
    </row>
    <row r="2117" spans="2:22">
      <c r="B2117" s="102"/>
      <c r="C2117" s="102"/>
      <c r="D2117" s="102"/>
      <c r="E2117" s="102"/>
      <c r="F2117" s="102"/>
      <c r="G2117" s="102"/>
      <c r="H2117" s="102"/>
      <c r="I2117" s="164"/>
      <c r="J2117" s="165"/>
      <c r="K2117" s="166"/>
      <c r="L2117" s="102"/>
      <c r="M2117" s="102"/>
      <c r="N2117" s="102"/>
      <c r="O2117" s="102"/>
      <c r="P2117" s="167"/>
      <c r="Q2117" s="102"/>
      <c r="R2117" s="102"/>
      <c r="S2117" s="102"/>
      <c r="T2117" s="102"/>
      <c r="U2117" s="168"/>
      <c r="V2117" s="171"/>
    </row>
    <row r="2118" spans="2:22">
      <c r="B2118" s="102"/>
      <c r="C2118" s="102"/>
      <c r="D2118" s="102"/>
      <c r="E2118" s="102"/>
      <c r="F2118" s="102"/>
      <c r="G2118" s="102"/>
      <c r="H2118" s="102"/>
      <c r="I2118" s="164"/>
      <c r="J2118" s="165"/>
      <c r="K2118" s="166"/>
      <c r="L2118" s="102"/>
      <c r="M2118" s="102"/>
      <c r="N2118" s="102"/>
      <c r="O2118" s="102"/>
      <c r="P2118" s="167"/>
      <c r="Q2118" s="102"/>
      <c r="R2118" s="102"/>
      <c r="S2118" s="102"/>
      <c r="T2118" s="102"/>
      <c r="U2118" s="168"/>
      <c r="V2118" s="171"/>
    </row>
    <row r="2119" spans="2:22">
      <c r="B2119" s="102"/>
      <c r="C2119" s="102"/>
      <c r="D2119" s="102"/>
      <c r="E2119" s="102"/>
      <c r="F2119" s="102"/>
      <c r="G2119" s="102"/>
      <c r="H2119" s="102"/>
      <c r="I2119" s="164"/>
      <c r="J2119" s="165"/>
      <c r="K2119" s="166"/>
      <c r="L2119" s="102"/>
      <c r="M2119" s="102"/>
      <c r="N2119" s="102"/>
      <c r="O2119" s="102"/>
      <c r="P2119" s="167"/>
      <c r="Q2119" s="102"/>
      <c r="R2119" s="102"/>
      <c r="S2119" s="102"/>
      <c r="T2119" s="102"/>
      <c r="U2119" s="168"/>
      <c r="V2119" s="171"/>
    </row>
    <row r="2120" spans="2:22">
      <c r="B2120" s="102"/>
      <c r="C2120" s="102"/>
      <c r="D2120" s="102"/>
      <c r="E2120" s="102"/>
      <c r="F2120" s="102"/>
      <c r="G2120" s="102"/>
      <c r="H2120" s="102"/>
      <c r="I2120" s="164"/>
      <c r="J2120" s="165"/>
      <c r="K2120" s="166"/>
      <c r="L2120" s="102"/>
      <c r="M2120" s="102"/>
      <c r="N2120" s="102"/>
      <c r="O2120" s="102"/>
      <c r="P2120" s="167"/>
      <c r="Q2120" s="102"/>
      <c r="R2120" s="102"/>
      <c r="S2120" s="102"/>
      <c r="T2120" s="102"/>
      <c r="U2120" s="168"/>
      <c r="V2120" s="171"/>
    </row>
    <row r="2121" spans="2:22">
      <c r="B2121" s="102"/>
      <c r="C2121" s="102"/>
      <c r="D2121" s="102"/>
      <c r="E2121" s="102"/>
      <c r="F2121" s="102"/>
      <c r="G2121" s="102"/>
      <c r="H2121" s="102"/>
      <c r="I2121" s="164"/>
      <c r="J2121" s="165"/>
      <c r="K2121" s="166"/>
      <c r="L2121" s="102"/>
      <c r="M2121" s="102"/>
      <c r="N2121" s="102"/>
      <c r="O2121" s="102"/>
      <c r="P2121" s="167"/>
      <c r="Q2121" s="102"/>
      <c r="R2121" s="102"/>
      <c r="S2121" s="102"/>
      <c r="T2121" s="102"/>
      <c r="U2121" s="168"/>
      <c r="V2121" s="171"/>
    </row>
    <row r="2122" spans="2:22">
      <c r="B2122" s="102"/>
      <c r="C2122" s="102"/>
      <c r="D2122" s="102"/>
      <c r="E2122" s="102"/>
      <c r="F2122" s="102"/>
      <c r="G2122" s="102"/>
      <c r="H2122" s="102"/>
      <c r="I2122" s="164"/>
      <c r="J2122" s="165"/>
      <c r="K2122" s="166"/>
      <c r="L2122" s="102"/>
      <c r="M2122" s="102"/>
      <c r="N2122" s="102"/>
      <c r="O2122" s="102"/>
      <c r="P2122" s="167"/>
      <c r="Q2122" s="102"/>
      <c r="R2122" s="102"/>
      <c r="S2122" s="102"/>
      <c r="T2122" s="102"/>
      <c r="U2122" s="168"/>
      <c r="V2122" s="171"/>
    </row>
    <row r="2123" spans="2:22">
      <c r="B2123" s="102"/>
      <c r="C2123" s="102"/>
      <c r="D2123" s="102"/>
      <c r="E2123" s="102"/>
      <c r="F2123" s="102"/>
      <c r="G2123" s="102"/>
      <c r="H2123" s="102"/>
      <c r="I2123" s="164"/>
      <c r="J2123" s="165"/>
      <c r="K2123" s="166"/>
      <c r="L2123" s="102"/>
      <c r="M2123" s="102"/>
      <c r="N2123" s="102"/>
      <c r="O2123" s="102"/>
      <c r="P2123" s="167"/>
      <c r="Q2123" s="102"/>
      <c r="R2123" s="102"/>
      <c r="S2123" s="102"/>
      <c r="T2123" s="102"/>
      <c r="U2123" s="168"/>
      <c r="V2123" s="171"/>
    </row>
    <row r="2124" spans="2:22">
      <c r="B2124" s="102"/>
      <c r="C2124" s="102"/>
      <c r="D2124" s="102"/>
      <c r="E2124" s="102"/>
      <c r="F2124" s="102"/>
      <c r="G2124" s="102"/>
      <c r="H2124" s="102"/>
      <c r="I2124" s="164"/>
      <c r="J2124" s="165"/>
      <c r="K2124" s="166"/>
      <c r="L2124" s="102"/>
      <c r="M2124" s="102"/>
      <c r="N2124" s="102"/>
      <c r="O2124" s="102"/>
      <c r="P2124" s="167"/>
      <c r="Q2124" s="102"/>
      <c r="R2124" s="102"/>
      <c r="S2124" s="102"/>
      <c r="T2124" s="102"/>
      <c r="U2124" s="168"/>
      <c r="V2124" s="171"/>
    </row>
    <row r="2125" spans="2:22">
      <c r="B2125" s="102"/>
      <c r="C2125" s="102"/>
      <c r="D2125" s="102"/>
      <c r="E2125" s="102"/>
      <c r="F2125" s="102"/>
      <c r="G2125" s="102"/>
      <c r="H2125" s="102"/>
      <c r="I2125" s="164"/>
      <c r="J2125" s="165"/>
      <c r="K2125" s="166"/>
      <c r="L2125" s="102"/>
      <c r="M2125" s="102"/>
      <c r="N2125" s="102"/>
      <c r="O2125" s="102"/>
      <c r="P2125" s="167"/>
      <c r="Q2125" s="102"/>
      <c r="R2125" s="102"/>
      <c r="S2125" s="102"/>
      <c r="T2125" s="102"/>
      <c r="U2125" s="168"/>
      <c r="V2125" s="171"/>
    </row>
    <row r="2126" spans="2:22">
      <c r="B2126" s="102"/>
      <c r="C2126" s="102"/>
      <c r="D2126" s="102"/>
      <c r="E2126" s="102"/>
      <c r="F2126" s="102"/>
      <c r="G2126" s="102"/>
      <c r="H2126" s="102"/>
      <c r="I2126" s="164"/>
      <c r="J2126" s="165"/>
      <c r="K2126" s="166"/>
      <c r="L2126" s="102"/>
      <c r="M2126" s="102"/>
      <c r="N2126" s="102"/>
      <c r="O2126" s="102"/>
      <c r="P2126" s="167"/>
      <c r="Q2126" s="102"/>
      <c r="R2126" s="102"/>
      <c r="S2126" s="102"/>
      <c r="T2126" s="102"/>
      <c r="U2126" s="168"/>
      <c r="V2126" s="171"/>
    </row>
    <row r="2127" spans="2:22">
      <c r="B2127" s="102"/>
      <c r="C2127" s="102"/>
      <c r="D2127" s="102"/>
      <c r="E2127" s="102"/>
      <c r="F2127" s="102"/>
      <c r="G2127" s="102"/>
      <c r="H2127" s="102"/>
      <c r="I2127" s="164"/>
      <c r="J2127" s="165"/>
      <c r="K2127" s="166"/>
      <c r="L2127" s="102"/>
      <c r="M2127" s="102"/>
      <c r="N2127" s="102"/>
      <c r="O2127" s="102"/>
      <c r="P2127" s="167"/>
      <c r="Q2127" s="102"/>
      <c r="R2127" s="102"/>
      <c r="S2127" s="102"/>
      <c r="T2127" s="102"/>
      <c r="U2127" s="168"/>
      <c r="V2127" s="171"/>
    </row>
    <row r="2128" spans="2:22">
      <c r="B2128" s="102"/>
      <c r="C2128" s="102"/>
      <c r="D2128" s="102"/>
      <c r="E2128" s="102"/>
      <c r="F2128" s="102"/>
      <c r="G2128" s="102"/>
      <c r="H2128" s="102"/>
      <c r="I2128" s="164"/>
      <c r="J2128" s="165"/>
      <c r="K2128" s="166"/>
      <c r="L2128" s="102"/>
      <c r="M2128" s="102"/>
      <c r="N2128" s="102"/>
      <c r="O2128" s="102"/>
      <c r="P2128" s="167"/>
      <c r="Q2128" s="102"/>
      <c r="R2128" s="102"/>
      <c r="S2128" s="102"/>
      <c r="T2128" s="102"/>
      <c r="U2128" s="168"/>
      <c r="V2128" s="171"/>
    </row>
    <row r="2129" spans="2:22">
      <c r="B2129" s="102"/>
      <c r="C2129" s="102"/>
      <c r="D2129" s="102"/>
      <c r="E2129" s="102"/>
      <c r="F2129" s="102"/>
      <c r="G2129" s="102"/>
      <c r="H2129" s="102"/>
      <c r="I2129" s="164"/>
      <c r="J2129" s="165"/>
      <c r="K2129" s="166"/>
      <c r="L2129" s="102"/>
      <c r="M2129" s="102"/>
      <c r="N2129" s="102"/>
      <c r="O2129" s="102"/>
      <c r="P2129" s="167"/>
      <c r="Q2129" s="102"/>
      <c r="R2129" s="102"/>
      <c r="S2129" s="102"/>
      <c r="T2129" s="102"/>
      <c r="U2129" s="168"/>
      <c r="V2129" s="171"/>
    </row>
    <row r="2130" spans="2:22">
      <c r="B2130" s="102"/>
      <c r="C2130" s="102"/>
      <c r="D2130" s="102"/>
      <c r="E2130" s="102"/>
      <c r="F2130" s="102"/>
      <c r="G2130" s="102"/>
      <c r="H2130" s="102"/>
      <c r="I2130" s="164"/>
      <c r="J2130" s="165"/>
      <c r="K2130" s="166"/>
      <c r="L2130" s="102"/>
      <c r="M2130" s="102"/>
      <c r="N2130" s="102"/>
      <c r="O2130" s="102"/>
      <c r="P2130" s="167"/>
      <c r="Q2130" s="102"/>
      <c r="R2130" s="102"/>
      <c r="S2130" s="102"/>
      <c r="T2130" s="102"/>
      <c r="U2130" s="168"/>
      <c r="V2130" s="171"/>
    </row>
    <row r="2131" spans="2:22">
      <c r="B2131" s="102"/>
      <c r="C2131" s="102"/>
      <c r="D2131" s="102"/>
      <c r="E2131" s="102"/>
      <c r="F2131" s="102"/>
      <c r="G2131" s="102"/>
      <c r="H2131" s="102"/>
      <c r="I2131" s="164"/>
      <c r="J2131" s="165"/>
      <c r="K2131" s="166"/>
      <c r="L2131" s="102"/>
      <c r="M2131" s="102"/>
      <c r="N2131" s="102"/>
      <c r="O2131" s="102"/>
      <c r="P2131" s="167"/>
      <c r="Q2131" s="102"/>
      <c r="R2131" s="102"/>
      <c r="S2131" s="102"/>
      <c r="T2131" s="102"/>
      <c r="U2131" s="168"/>
      <c r="V2131" s="171"/>
    </row>
    <row r="2132" spans="2:22">
      <c r="B2132" s="102"/>
      <c r="C2132" s="102"/>
      <c r="D2132" s="102"/>
      <c r="E2132" s="102"/>
      <c r="F2132" s="102"/>
      <c r="G2132" s="102"/>
      <c r="H2132" s="102"/>
      <c r="I2132" s="164"/>
      <c r="J2132" s="165"/>
      <c r="K2132" s="166"/>
      <c r="L2132" s="102"/>
      <c r="M2132" s="102"/>
      <c r="N2132" s="102"/>
      <c r="O2132" s="102"/>
      <c r="P2132" s="167"/>
      <c r="Q2132" s="102"/>
      <c r="R2132" s="102"/>
      <c r="S2132" s="102"/>
      <c r="T2132" s="102"/>
      <c r="U2132" s="168"/>
      <c r="V2132" s="171"/>
    </row>
    <row r="2133" spans="2:22">
      <c r="B2133" s="102"/>
      <c r="C2133" s="102"/>
      <c r="D2133" s="102"/>
      <c r="E2133" s="102"/>
      <c r="F2133" s="102"/>
      <c r="G2133" s="102"/>
      <c r="H2133" s="102"/>
      <c r="I2133" s="164"/>
      <c r="J2133" s="165"/>
      <c r="K2133" s="166"/>
      <c r="L2133" s="102"/>
      <c r="M2133" s="102"/>
      <c r="N2133" s="102"/>
      <c r="O2133" s="102"/>
      <c r="P2133" s="167"/>
      <c r="Q2133" s="102"/>
      <c r="R2133" s="102"/>
      <c r="S2133" s="102"/>
      <c r="T2133" s="102"/>
      <c r="U2133" s="168"/>
      <c r="V2133" s="171"/>
    </row>
    <row r="2134" spans="2:22">
      <c r="B2134" s="102"/>
      <c r="C2134" s="102"/>
      <c r="D2134" s="102"/>
      <c r="E2134" s="102"/>
      <c r="F2134" s="102"/>
      <c r="G2134" s="102"/>
      <c r="H2134" s="102"/>
      <c r="I2134" s="164"/>
      <c r="J2134" s="165"/>
      <c r="K2134" s="166"/>
      <c r="L2134" s="102"/>
      <c r="M2134" s="102"/>
      <c r="N2134" s="102"/>
      <c r="O2134" s="102"/>
      <c r="P2134" s="167"/>
      <c r="Q2134" s="102"/>
      <c r="R2134" s="102"/>
      <c r="S2134" s="102"/>
      <c r="T2134" s="102"/>
      <c r="U2134" s="168"/>
      <c r="V2134" s="171"/>
    </row>
    <row r="2135" spans="2:22">
      <c r="B2135" s="102"/>
      <c r="C2135" s="102"/>
      <c r="D2135" s="102"/>
      <c r="E2135" s="102"/>
      <c r="F2135" s="102"/>
      <c r="G2135" s="102"/>
      <c r="H2135" s="102"/>
      <c r="I2135" s="164"/>
      <c r="J2135" s="165"/>
      <c r="K2135" s="166"/>
      <c r="L2135" s="102"/>
      <c r="M2135" s="102"/>
      <c r="N2135" s="102"/>
      <c r="O2135" s="102"/>
      <c r="P2135" s="167"/>
      <c r="Q2135" s="102"/>
      <c r="R2135" s="102"/>
      <c r="S2135" s="102"/>
      <c r="T2135" s="102"/>
      <c r="U2135" s="168"/>
      <c r="V2135" s="171"/>
    </row>
    <row r="2136" spans="2:22">
      <c r="B2136" s="102"/>
      <c r="C2136" s="102"/>
      <c r="D2136" s="102"/>
      <c r="E2136" s="102"/>
      <c r="F2136" s="102"/>
      <c r="G2136" s="102"/>
      <c r="H2136" s="102"/>
      <c r="I2136" s="164"/>
      <c r="J2136" s="165"/>
      <c r="K2136" s="166"/>
      <c r="L2136" s="102"/>
      <c r="M2136" s="102"/>
      <c r="N2136" s="102"/>
      <c r="O2136" s="102"/>
      <c r="P2136" s="167"/>
      <c r="Q2136" s="102"/>
      <c r="R2136" s="102"/>
      <c r="S2136" s="102"/>
      <c r="T2136" s="102"/>
      <c r="U2136" s="168"/>
      <c r="V2136" s="171"/>
    </row>
    <row r="2137" spans="2:22">
      <c r="B2137" s="102"/>
      <c r="C2137" s="102"/>
      <c r="D2137" s="102"/>
      <c r="E2137" s="102"/>
      <c r="F2137" s="102"/>
      <c r="G2137" s="102"/>
      <c r="H2137" s="102"/>
      <c r="I2137" s="164"/>
      <c r="J2137" s="165"/>
      <c r="K2137" s="166"/>
      <c r="L2137" s="102"/>
      <c r="M2137" s="102"/>
      <c r="N2137" s="102"/>
      <c r="O2137" s="102"/>
      <c r="P2137" s="167"/>
      <c r="Q2137" s="102"/>
      <c r="R2137" s="102"/>
      <c r="S2137" s="102"/>
      <c r="T2137" s="102"/>
      <c r="U2137" s="168"/>
      <c r="V2137" s="171"/>
    </row>
    <row r="2138" spans="2:22">
      <c r="B2138" s="102"/>
      <c r="C2138" s="102"/>
      <c r="D2138" s="102"/>
      <c r="E2138" s="102"/>
      <c r="F2138" s="102"/>
      <c r="G2138" s="102"/>
      <c r="H2138" s="102"/>
      <c r="I2138" s="164"/>
      <c r="J2138" s="165"/>
      <c r="K2138" s="166"/>
      <c r="L2138" s="102"/>
      <c r="M2138" s="102"/>
      <c r="N2138" s="102"/>
      <c r="O2138" s="102"/>
      <c r="P2138" s="167"/>
      <c r="Q2138" s="102"/>
      <c r="R2138" s="102"/>
      <c r="S2138" s="102"/>
      <c r="T2138" s="102"/>
      <c r="U2138" s="168"/>
      <c r="V2138" s="171"/>
    </row>
    <row r="2139" spans="2:22">
      <c r="B2139" s="102"/>
      <c r="C2139" s="102"/>
      <c r="D2139" s="102"/>
      <c r="E2139" s="102"/>
      <c r="F2139" s="102"/>
      <c r="G2139" s="102"/>
      <c r="H2139" s="102"/>
      <c r="I2139" s="164"/>
      <c r="J2139" s="165"/>
      <c r="K2139" s="166"/>
      <c r="L2139" s="102"/>
      <c r="M2139" s="102"/>
      <c r="N2139" s="102"/>
      <c r="O2139" s="102"/>
      <c r="P2139" s="167"/>
      <c r="Q2139" s="102"/>
      <c r="R2139" s="102"/>
      <c r="S2139" s="102"/>
      <c r="T2139" s="102"/>
      <c r="U2139" s="168"/>
      <c r="V2139" s="171"/>
    </row>
    <row r="2140" spans="2:22">
      <c r="B2140" s="102"/>
      <c r="C2140" s="102"/>
      <c r="D2140" s="102"/>
      <c r="E2140" s="102"/>
      <c r="F2140" s="102"/>
      <c r="G2140" s="102"/>
      <c r="H2140" s="102"/>
      <c r="I2140" s="164"/>
      <c r="J2140" s="165"/>
      <c r="K2140" s="166"/>
      <c r="L2140" s="102"/>
      <c r="M2140" s="102"/>
      <c r="N2140" s="102"/>
      <c r="O2140" s="102"/>
      <c r="P2140" s="167"/>
      <c r="Q2140" s="102"/>
      <c r="R2140" s="102"/>
      <c r="S2140" s="102"/>
      <c r="T2140" s="102"/>
      <c r="U2140" s="168"/>
      <c r="V2140" s="171"/>
    </row>
    <row r="2141" spans="2:22">
      <c r="B2141" s="102"/>
      <c r="C2141" s="102"/>
      <c r="D2141" s="102"/>
      <c r="E2141" s="102"/>
      <c r="F2141" s="102"/>
      <c r="G2141" s="102"/>
      <c r="H2141" s="102"/>
      <c r="I2141" s="164"/>
      <c r="J2141" s="165"/>
      <c r="K2141" s="166"/>
      <c r="L2141" s="102"/>
      <c r="M2141" s="102"/>
      <c r="N2141" s="102"/>
      <c r="O2141" s="102"/>
      <c r="P2141" s="167"/>
      <c r="Q2141" s="102"/>
      <c r="R2141" s="102"/>
      <c r="S2141" s="102"/>
      <c r="T2141" s="102"/>
      <c r="U2141" s="168"/>
      <c r="V2141" s="171"/>
    </row>
    <row r="2142" spans="2:22">
      <c r="B2142" s="102"/>
      <c r="C2142" s="102"/>
      <c r="D2142" s="102"/>
      <c r="E2142" s="102"/>
      <c r="F2142" s="102"/>
      <c r="G2142" s="102"/>
      <c r="H2142" s="102"/>
      <c r="I2142" s="164"/>
      <c r="J2142" s="165"/>
      <c r="K2142" s="166"/>
      <c r="L2142" s="102"/>
      <c r="M2142" s="102"/>
      <c r="N2142" s="102"/>
      <c r="O2142" s="102"/>
      <c r="P2142" s="167"/>
      <c r="Q2142" s="102"/>
      <c r="R2142" s="102"/>
      <c r="S2142" s="102"/>
      <c r="T2142" s="102"/>
      <c r="U2142" s="168"/>
      <c r="V2142" s="171"/>
    </row>
    <row r="2143" spans="2:22">
      <c r="B2143" s="102"/>
      <c r="C2143" s="102"/>
      <c r="D2143" s="102"/>
      <c r="E2143" s="102"/>
      <c r="F2143" s="102"/>
      <c r="G2143" s="102"/>
      <c r="H2143" s="102"/>
      <c r="I2143" s="164"/>
      <c r="J2143" s="165"/>
      <c r="K2143" s="166"/>
      <c r="L2143" s="102"/>
      <c r="M2143" s="102"/>
      <c r="N2143" s="102"/>
      <c r="O2143" s="102"/>
      <c r="P2143" s="167"/>
      <c r="Q2143" s="102"/>
      <c r="R2143" s="102"/>
      <c r="S2143" s="102"/>
      <c r="T2143" s="102"/>
      <c r="U2143" s="168"/>
      <c r="V2143" s="171"/>
    </row>
    <row r="2144" spans="2:22">
      <c r="B2144" s="102"/>
      <c r="C2144" s="102"/>
      <c r="D2144" s="102"/>
      <c r="E2144" s="102"/>
      <c r="F2144" s="102"/>
      <c r="G2144" s="102"/>
      <c r="H2144" s="102"/>
      <c r="I2144" s="164"/>
      <c r="J2144" s="165"/>
      <c r="K2144" s="166"/>
      <c r="L2144" s="102"/>
      <c r="M2144" s="102"/>
      <c r="N2144" s="102"/>
      <c r="O2144" s="102"/>
      <c r="P2144" s="167"/>
      <c r="Q2144" s="102"/>
      <c r="R2144" s="102"/>
      <c r="S2144" s="102"/>
      <c r="T2144" s="102"/>
      <c r="U2144" s="168"/>
      <c r="V2144" s="171"/>
    </row>
    <row r="2145" spans="2:22">
      <c r="B2145" s="102"/>
      <c r="C2145" s="102"/>
      <c r="D2145" s="102"/>
      <c r="E2145" s="102"/>
      <c r="F2145" s="102"/>
      <c r="G2145" s="102"/>
      <c r="H2145" s="102"/>
      <c r="I2145" s="164"/>
      <c r="J2145" s="165"/>
      <c r="K2145" s="166"/>
      <c r="L2145" s="102"/>
      <c r="M2145" s="102"/>
      <c r="N2145" s="102"/>
      <c r="O2145" s="102"/>
      <c r="P2145" s="167"/>
      <c r="Q2145" s="102"/>
      <c r="R2145" s="102"/>
      <c r="S2145" s="102"/>
      <c r="T2145" s="102"/>
      <c r="U2145" s="168"/>
      <c r="V2145" s="171"/>
    </row>
    <row r="2146" spans="2:22">
      <c r="B2146" s="102"/>
      <c r="C2146" s="102"/>
      <c r="D2146" s="102"/>
      <c r="E2146" s="102"/>
      <c r="F2146" s="102"/>
      <c r="G2146" s="102"/>
      <c r="H2146" s="102"/>
      <c r="I2146" s="164"/>
      <c r="J2146" s="165"/>
      <c r="K2146" s="166"/>
      <c r="L2146" s="102"/>
      <c r="M2146" s="102"/>
      <c r="N2146" s="102"/>
      <c r="O2146" s="102"/>
      <c r="P2146" s="167"/>
      <c r="Q2146" s="102"/>
      <c r="R2146" s="102"/>
      <c r="S2146" s="102"/>
      <c r="T2146" s="102"/>
      <c r="U2146" s="168"/>
      <c r="V2146" s="171"/>
    </row>
    <row r="2147" spans="2:22">
      <c r="B2147" s="102"/>
      <c r="C2147" s="102"/>
      <c r="D2147" s="102"/>
      <c r="E2147" s="102"/>
      <c r="F2147" s="102"/>
      <c r="G2147" s="102"/>
      <c r="H2147" s="102"/>
      <c r="I2147" s="164"/>
      <c r="J2147" s="165"/>
      <c r="K2147" s="166"/>
      <c r="L2147" s="102"/>
      <c r="M2147" s="102"/>
      <c r="N2147" s="102"/>
      <c r="O2147" s="102"/>
      <c r="P2147" s="167"/>
      <c r="Q2147" s="102"/>
      <c r="R2147" s="102"/>
      <c r="S2147" s="102"/>
      <c r="T2147" s="102"/>
      <c r="U2147" s="168"/>
      <c r="V2147" s="171"/>
    </row>
    <row r="2148" spans="2:22">
      <c r="B2148" s="102"/>
      <c r="C2148" s="102"/>
      <c r="D2148" s="102"/>
      <c r="E2148" s="102"/>
      <c r="F2148" s="102"/>
      <c r="G2148" s="102"/>
      <c r="H2148" s="102"/>
      <c r="I2148" s="164"/>
      <c r="J2148" s="165"/>
      <c r="K2148" s="166"/>
      <c r="L2148" s="102"/>
      <c r="M2148" s="102"/>
      <c r="N2148" s="102"/>
      <c r="O2148" s="102"/>
      <c r="P2148" s="167"/>
      <c r="Q2148" s="102"/>
      <c r="R2148" s="102"/>
      <c r="S2148" s="102"/>
      <c r="T2148" s="102"/>
      <c r="U2148" s="168"/>
      <c r="V2148" s="171"/>
    </row>
    <row r="2149" spans="2:22">
      <c r="B2149" s="102"/>
      <c r="C2149" s="102"/>
      <c r="D2149" s="102"/>
      <c r="E2149" s="102"/>
      <c r="F2149" s="102"/>
      <c r="G2149" s="102"/>
      <c r="H2149" s="102"/>
      <c r="I2149" s="164"/>
      <c r="J2149" s="165"/>
      <c r="K2149" s="166"/>
      <c r="L2149" s="102"/>
      <c r="M2149" s="102"/>
      <c r="N2149" s="102"/>
      <c r="O2149" s="102"/>
      <c r="P2149" s="167"/>
      <c r="Q2149" s="102"/>
      <c r="R2149" s="102"/>
      <c r="S2149" s="102"/>
      <c r="T2149" s="102"/>
      <c r="U2149" s="168"/>
      <c r="V2149" s="171"/>
    </row>
    <row r="2150" spans="2:22">
      <c r="B2150" s="102"/>
      <c r="C2150" s="102"/>
      <c r="D2150" s="102"/>
      <c r="E2150" s="102"/>
      <c r="F2150" s="102"/>
      <c r="G2150" s="102"/>
      <c r="H2150" s="102"/>
      <c r="I2150" s="164"/>
      <c r="J2150" s="165"/>
      <c r="K2150" s="166"/>
      <c r="L2150" s="102"/>
      <c r="M2150" s="102"/>
      <c r="N2150" s="102"/>
      <c r="O2150" s="102"/>
      <c r="P2150" s="167"/>
      <c r="Q2150" s="102"/>
      <c r="R2150" s="102"/>
      <c r="S2150" s="102"/>
      <c r="T2150" s="102"/>
      <c r="U2150" s="168"/>
      <c r="V2150" s="171"/>
    </row>
    <row r="2151" spans="2:22">
      <c r="B2151" s="102"/>
      <c r="C2151" s="102"/>
      <c r="D2151" s="102"/>
      <c r="E2151" s="102"/>
      <c r="F2151" s="102"/>
      <c r="G2151" s="102"/>
      <c r="H2151" s="102"/>
      <c r="I2151" s="164"/>
      <c r="J2151" s="165"/>
      <c r="K2151" s="166"/>
      <c r="L2151" s="102"/>
      <c r="M2151" s="102"/>
      <c r="N2151" s="102"/>
      <c r="O2151" s="102"/>
      <c r="P2151" s="167"/>
      <c r="Q2151" s="102"/>
      <c r="R2151" s="102"/>
      <c r="S2151" s="102"/>
      <c r="T2151" s="102"/>
      <c r="U2151" s="168"/>
      <c r="V2151" s="171"/>
    </row>
    <row r="2152" spans="2:22">
      <c r="B2152" s="102"/>
      <c r="C2152" s="102"/>
      <c r="D2152" s="102"/>
      <c r="E2152" s="102"/>
      <c r="F2152" s="102"/>
      <c r="G2152" s="102"/>
      <c r="H2152" s="102"/>
      <c r="I2152" s="164"/>
      <c r="J2152" s="165"/>
      <c r="K2152" s="166"/>
      <c r="L2152" s="102"/>
      <c r="M2152" s="102"/>
      <c r="N2152" s="102"/>
      <c r="O2152" s="102"/>
      <c r="P2152" s="167"/>
      <c r="Q2152" s="102"/>
      <c r="R2152" s="102"/>
      <c r="S2152" s="102"/>
      <c r="T2152" s="102"/>
      <c r="U2152" s="168"/>
      <c r="V2152" s="171"/>
    </row>
    <row r="2153" spans="2:22">
      <c r="B2153" s="102"/>
      <c r="C2153" s="102"/>
      <c r="D2153" s="102"/>
      <c r="E2153" s="102"/>
      <c r="F2153" s="102"/>
      <c r="G2153" s="102"/>
      <c r="H2153" s="102"/>
      <c r="I2153" s="164"/>
      <c r="J2153" s="165"/>
      <c r="K2153" s="166"/>
      <c r="L2153" s="102"/>
      <c r="M2153" s="102"/>
      <c r="N2153" s="102"/>
      <c r="O2153" s="102"/>
      <c r="P2153" s="167"/>
      <c r="Q2153" s="102"/>
      <c r="R2153" s="102"/>
      <c r="S2153" s="102"/>
      <c r="T2153" s="102"/>
      <c r="U2153" s="168"/>
      <c r="V2153" s="171"/>
    </row>
    <row r="2154" spans="2:22">
      <c r="B2154" s="102"/>
      <c r="C2154" s="102"/>
      <c r="D2154" s="102"/>
      <c r="E2154" s="102"/>
      <c r="F2154" s="102"/>
      <c r="G2154" s="102"/>
      <c r="H2154" s="102"/>
      <c r="I2154" s="164"/>
      <c r="J2154" s="165"/>
      <c r="K2154" s="166"/>
      <c r="L2154" s="102"/>
      <c r="M2154" s="102"/>
      <c r="N2154" s="102"/>
      <c r="O2154" s="102"/>
      <c r="P2154" s="167"/>
      <c r="Q2154" s="102"/>
      <c r="R2154" s="102"/>
      <c r="S2154" s="102"/>
      <c r="T2154" s="102"/>
      <c r="U2154" s="168"/>
      <c r="V2154" s="171"/>
    </row>
    <row r="2155" spans="2:22">
      <c r="B2155" s="102"/>
      <c r="C2155" s="102"/>
      <c r="D2155" s="102"/>
      <c r="E2155" s="102"/>
      <c r="F2155" s="102"/>
      <c r="G2155" s="102"/>
      <c r="H2155" s="102"/>
      <c r="I2155" s="164"/>
      <c r="J2155" s="165"/>
      <c r="K2155" s="166"/>
      <c r="L2155" s="102"/>
      <c r="M2155" s="102"/>
      <c r="N2155" s="102"/>
      <c r="O2155" s="102"/>
      <c r="P2155" s="167"/>
      <c r="Q2155" s="102"/>
      <c r="R2155" s="102"/>
      <c r="S2155" s="102"/>
      <c r="T2155" s="102"/>
      <c r="U2155" s="168"/>
      <c r="V2155" s="171"/>
    </row>
    <row r="2156" spans="2:22">
      <c r="B2156" s="102"/>
      <c r="C2156" s="102"/>
      <c r="D2156" s="102"/>
      <c r="E2156" s="102"/>
      <c r="F2156" s="102"/>
      <c r="G2156" s="102"/>
      <c r="H2156" s="102"/>
      <c r="I2156" s="164"/>
      <c r="J2156" s="165"/>
      <c r="K2156" s="166"/>
      <c r="L2156" s="102"/>
      <c r="M2156" s="102"/>
      <c r="N2156" s="102"/>
      <c r="O2156" s="102"/>
      <c r="P2156" s="167"/>
      <c r="Q2156" s="102"/>
      <c r="R2156" s="102"/>
      <c r="S2156" s="102"/>
      <c r="T2156" s="102"/>
      <c r="U2156" s="168"/>
      <c r="V2156" s="171"/>
    </row>
    <row r="2157" spans="2:22">
      <c r="B2157" s="102"/>
      <c r="C2157" s="102"/>
      <c r="D2157" s="102"/>
      <c r="E2157" s="102"/>
      <c r="F2157" s="102"/>
      <c r="G2157" s="102"/>
      <c r="H2157" s="102"/>
      <c r="I2157" s="164"/>
      <c r="J2157" s="165"/>
      <c r="K2157" s="166"/>
      <c r="L2157" s="102"/>
      <c r="M2157" s="102"/>
      <c r="N2157" s="102"/>
      <c r="O2157" s="102"/>
      <c r="P2157" s="167"/>
      <c r="Q2157" s="102"/>
      <c r="R2157" s="102"/>
      <c r="S2157" s="102"/>
      <c r="T2157" s="102"/>
      <c r="U2157" s="168"/>
      <c r="V2157" s="171"/>
    </row>
    <row r="2158" spans="2:22">
      <c r="B2158" s="102"/>
      <c r="C2158" s="102"/>
      <c r="D2158" s="102"/>
      <c r="E2158" s="102"/>
      <c r="F2158" s="102"/>
      <c r="G2158" s="102"/>
      <c r="H2158" s="102"/>
      <c r="I2158" s="164"/>
      <c r="J2158" s="165"/>
      <c r="K2158" s="166"/>
      <c r="L2158" s="102"/>
      <c r="M2158" s="102"/>
      <c r="N2158" s="102"/>
      <c r="O2158" s="102"/>
      <c r="P2158" s="167"/>
      <c r="Q2158" s="102"/>
      <c r="R2158" s="102"/>
      <c r="S2158" s="102"/>
      <c r="T2158" s="102"/>
      <c r="U2158" s="168"/>
      <c r="V2158" s="171"/>
    </row>
    <row r="2159" spans="2:22">
      <c r="B2159" s="102"/>
      <c r="C2159" s="102"/>
      <c r="D2159" s="102"/>
      <c r="E2159" s="102"/>
      <c r="F2159" s="102"/>
      <c r="G2159" s="102"/>
      <c r="H2159" s="102"/>
      <c r="I2159" s="164"/>
      <c r="J2159" s="165"/>
      <c r="K2159" s="166"/>
      <c r="L2159" s="102"/>
      <c r="M2159" s="102"/>
      <c r="N2159" s="102"/>
      <c r="O2159" s="102"/>
      <c r="P2159" s="167"/>
      <c r="Q2159" s="102"/>
      <c r="R2159" s="102"/>
      <c r="S2159" s="102"/>
      <c r="T2159" s="102"/>
      <c r="U2159" s="168"/>
      <c r="V2159" s="171"/>
    </row>
    <row r="2160" spans="2:22">
      <c r="B2160" s="102"/>
      <c r="C2160" s="102"/>
      <c r="D2160" s="102"/>
      <c r="E2160" s="102"/>
      <c r="F2160" s="102"/>
      <c r="G2160" s="102"/>
      <c r="H2160" s="102"/>
      <c r="I2160" s="164"/>
      <c r="J2160" s="165"/>
      <c r="K2160" s="166"/>
      <c r="L2160" s="102"/>
      <c r="M2160" s="102"/>
      <c r="N2160" s="102"/>
      <c r="O2160" s="102"/>
      <c r="P2160" s="167"/>
      <c r="Q2160" s="102"/>
      <c r="R2160" s="102"/>
      <c r="S2160" s="102"/>
      <c r="T2160" s="102"/>
      <c r="U2160" s="168"/>
      <c r="V2160" s="171"/>
    </row>
    <row r="2161" spans="2:22">
      <c r="B2161" s="102"/>
      <c r="C2161" s="102"/>
      <c r="D2161" s="102"/>
      <c r="E2161" s="102"/>
      <c r="F2161" s="102"/>
      <c r="G2161" s="102"/>
      <c r="H2161" s="102"/>
      <c r="I2161" s="164"/>
      <c r="J2161" s="165"/>
      <c r="K2161" s="166"/>
      <c r="L2161" s="102"/>
      <c r="M2161" s="102"/>
      <c r="N2161" s="102"/>
      <c r="O2161" s="102"/>
      <c r="P2161" s="167"/>
      <c r="Q2161" s="102"/>
      <c r="R2161" s="102"/>
      <c r="S2161" s="102"/>
      <c r="T2161" s="102"/>
      <c r="U2161" s="168"/>
      <c r="V2161" s="171"/>
    </row>
    <row r="2162" spans="2:22">
      <c r="B2162" s="102"/>
      <c r="C2162" s="102"/>
      <c r="D2162" s="102"/>
      <c r="E2162" s="102"/>
      <c r="F2162" s="102"/>
      <c r="G2162" s="102"/>
      <c r="H2162" s="102"/>
      <c r="I2162" s="164"/>
      <c r="J2162" s="165"/>
      <c r="K2162" s="166"/>
      <c r="L2162" s="102"/>
      <c r="M2162" s="102"/>
      <c r="N2162" s="102"/>
      <c r="O2162" s="102"/>
      <c r="P2162" s="167"/>
      <c r="Q2162" s="102"/>
      <c r="R2162" s="102"/>
      <c r="S2162" s="102"/>
      <c r="T2162" s="102"/>
      <c r="U2162" s="168"/>
      <c r="V2162" s="171"/>
    </row>
    <row r="2163" spans="2:22">
      <c r="B2163" s="102"/>
      <c r="C2163" s="102"/>
      <c r="D2163" s="102"/>
      <c r="E2163" s="102"/>
      <c r="F2163" s="102"/>
      <c r="G2163" s="102"/>
      <c r="H2163" s="102"/>
      <c r="I2163" s="164"/>
      <c r="J2163" s="165"/>
      <c r="K2163" s="166"/>
      <c r="L2163" s="102"/>
      <c r="M2163" s="102"/>
      <c r="N2163" s="102"/>
      <c r="O2163" s="102"/>
      <c r="P2163" s="167"/>
      <c r="Q2163" s="102"/>
      <c r="R2163" s="102"/>
      <c r="S2163" s="102"/>
      <c r="T2163" s="102"/>
      <c r="U2163" s="168"/>
      <c r="V2163" s="171"/>
    </row>
    <row r="2164" spans="2:22">
      <c r="B2164" s="102"/>
      <c r="C2164" s="102"/>
      <c r="D2164" s="102"/>
      <c r="E2164" s="102"/>
      <c r="F2164" s="102"/>
      <c r="G2164" s="102"/>
      <c r="H2164" s="102"/>
      <c r="I2164" s="164"/>
      <c r="J2164" s="165"/>
      <c r="K2164" s="166"/>
      <c r="L2164" s="102"/>
      <c r="M2164" s="102"/>
      <c r="N2164" s="102"/>
      <c r="O2164" s="102"/>
      <c r="P2164" s="167"/>
      <c r="Q2164" s="102"/>
      <c r="R2164" s="102"/>
      <c r="S2164" s="102"/>
      <c r="T2164" s="102"/>
      <c r="U2164" s="168"/>
      <c r="V2164" s="171"/>
    </row>
    <row r="2165" spans="2:22">
      <c r="B2165" s="102"/>
      <c r="C2165" s="102"/>
      <c r="D2165" s="102"/>
      <c r="E2165" s="102"/>
      <c r="F2165" s="102"/>
      <c r="G2165" s="102"/>
      <c r="H2165" s="102"/>
      <c r="I2165" s="164"/>
      <c r="J2165" s="165"/>
      <c r="K2165" s="166"/>
      <c r="L2165" s="102"/>
      <c r="M2165" s="102"/>
      <c r="N2165" s="102"/>
      <c r="O2165" s="102"/>
      <c r="P2165" s="167"/>
      <c r="Q2165" s="102"/>
      <c r="R2165" s="102"/>
      <c r="S2165" s="102"/>
      <c r="T2165" s="102"/>
      <c r="U2165" s="168"/>
      <c r="V2165" s="171"/>
    </row>
    <row r="2166" spans="2:22">
      <c r="B2166" s="102"/>
      <c r="C2166" s="102"/>
      <c r="D2166" s="102"/>
      <c r="E2166" s="102"/>
      <c r="F2166" s="102"/>
      <c r="G2166" s="102"/>
      <c r="H2166" s="102"/>
      <c r="I2166" s="164"/>
      <c r="J2166" s="165"/>
      <c r="K2166" s="166"/>
      <c r="L2166" s="102"/>
      <c r="M2166" s="102"/>
      <c r="N2166" s="102"/>
      <c r="O2166" s="102"/>
      <c r="P2166" s="167"/>
      <c r="Q2166" s="102"/>
      <c r="R2166" s="102"/>
      <c r="S2166" s="102"/>
      <c r="T2166" s="102"/>
      <c r="U2166" s="168"/>
      <c r="V2166" s="171"/>
    </row>
    <row r="2167" spans="2:22">
      <c r="B2167" s="102"/>
      <c r="C2167" s="102"/>
      <c r="D2167" s="102"/>
      <c r="E2167" s="102"/>
      <c r="F2167" s="102"/>
      <c r="G2167" s="102"/>
      <c r="H2167" s="102"/>
      <c r="I2167" s="164"/>
      <c r="J2167" s="165"/>
      <c r="K2167" s="166"/>
      <c r="L2167" s="102"/>
      <c r="M2167" s="102"/>
      <c r="N2167" s="102"/>
      <c r="O2167" s="102"/>
      <c r="P2167" s="167"/>
      <c r="Q2167" s="102"/>
      <c r="R2167" s="102"/>
      <c r="S2167" s="102"/>
      <c r="T2167" s="102"/>
      <c r="U2167" s="168"/>
      <c r="V2167" s="171"/>
    </row>
    <row r="2168" spans="2:22">
      <c r="B2168" s="102"/>
      <c r="C2168" s="102"/>
      <c r="D2168" s="102"/>
      <c r="E2168" s="102"/>
      <c r="F2168" s="102"/>
      <c r="G2168" s="102"/>
      <c r="H2168" s="102"/>
      <c r="I2168" s="164"/>
      <c r="J2168" s="165"/>
      <c r="K2168" s="166"/>
      <c r="L2168" s="102"/>
      <c r="M2168" s="102"/>
      <c r="N2168" s="102"/>
      <c r="O2168" s="102"/>
      <c r="P2168" s="167"/>
      <c r="Q2168" s="102"/>
      <c r="R2168" s="102"/>
      <c r="S2168" s="102"/>
      <c r="T2168" s="102"/>
      <c r="U2168" s="168"/>
      <c r="V2168" s="171"/>
    </row>
    <row r="2169" spans="2:22">
      <c r="B2169" s="102"/>
      <c r="C2169" s="102"/>
      <c r="D2169" s="102"/>
      <c r="E2169" s="102"/>
      <c r="F2169" s="102"/>
      <c r="G2169" s="102"/>
      <c r="H2169" s="102"/>
      <c r="I2169" s="164"/>
      <c r="J2169" s="165"/>
      <c r="K2169" s="166"/>
      <c r="L2169" s="102"/>
      <c r="M2169" s="102"/>
      <c r="N2169" s="102"/>
      <c r="O2169" s="102"/>
      <c r="P2169" s="167"/>
      <c r="Q2169" s="102"/>
      <c r="R2169" s="102"/>
      <c r="S2169" s="102"/>
      <c r="T2169" s="102"/>
      <c r="U2169" s="168"/>
      <c r="V2169" s="171"/>
    </row>
    <row r="2170" spans="2:22">
      <c r="B2170" s="102"/>
      <c r="C2170" s="102"/>
      <c r="D2170" s="102"/>
      <c r="E2170" s="102"/>
      <c r="F2170" s="102"/>
      <c r="G2170" s="102"/>
      <c r="H2170" s="102"/>
      <c r="I2170" s="164"/>
      <c r="J2170" s="165"/>
      <c r="K2170" s="166"/>
      <c r="L2170" s="102"/>
      <c r="M2170" s="102"/>
      <c r="N2170" s="102"/>
      <c r="O2170" s="102"/>
      <c r="P2170" s="167"/>
      <c r="Q2170" s="102"/>
      <c r="R2170" s="102"/>
      <c r="S2170" s="102"/>
      <c r="T2170" s="102"/>
      <c r="U2170" s="168"/>
      <c r="V2170" s="171"/>
    </row>
    <row r="2171" spans="2:22">
      <c r="B2171" s="102"/>
      <c r="C2171" s="102"/>
      <c r="D2171" s="102"/>
      <c r="E2171" s="102"/>
      <c r="F2171" s="102"/>
      <c r="G2171" s="102"/>
      <c r="H2171" s="102"/>
      <c r="I2171" s="164"/>
      <c r="J2171" s="165"/>
      <c r="K2171" s="166"/>
      <c r="L2171" s="102"/>
      <c r="M2171" s="102"/>
      <c r="N2171" s="102"/>
      <c r="O2171" s="102"/>
      <c r="P2171" s="167"/>
      <c r="Q2171" s="102"/>
      <c r="R2171" s="102"/>
      <c r="S2171" s="102"/>
      <c r="T2171" s="102"/>
      <c r="U2171" s="168"/>
      <c r="V2171" s="171"/>
    </row>
    <row r="2172" spans="2:22">
      <c r="B2172" s="102"/>
      <c r="C2172" s="102"/>
      <c r="D2172" s="102"/>
      <c r="E2172" s="102"/>
      <c r="F2172" s="102"/>
      <c r="G2172" s="102"/>
      <c r="H2172" s="102"/>
      <c r="I2172" s="164"/>
      <c r="J2172" s="165"/>
      <c r="K2172" s="166"/>
      <c r="L2172" s="102"/>
      <c r="M2172" s="102"/>
      <c r="N2172" s="102"/>
      <c r="O2172" s="102"/>
      <c r="P2172" s="167"/>
      <c r="Q2172" s="102"/>
      <c r="R2172" s="102"/>
      <c r="S2172" s="102"/>
      <c r="T2172" s="102"/>
      <c r="U2172" s="168"/>
      <c r="V2172" s="171"/>
    </row>
    <row r="2173" spans="2:22">
      <c r="B2173" s="102"/>
      <c r="C2173" s="102"/>
      <c r="D2173" s="102"/>
      <c r="E2173" s="102"/>
      <c r="F2173" s="102"/>
      <c r="G2173" s="102"/>
      <c r="H2173" s="102"/>
      <c r="I2173" s="164"/>
      <c r="J2173" s="165"/>
      <c r="K2173" s="166"/>
      <c r="L2173" s="102"/>
      <c r="M2173" s="102"/>
      <c r="N2173" s="102"/>
      <c r="O2173" s="102"/>
      <c r="P2173" s="167"/>
      <c r="Q2173" s="102"/>
      <c r="R2173" s="102"/>
      <c r="S2173" s="102"/>
      <c r="T2173" s="102"/>
      <c r="U2173" s="168"/>
      <c r="V2173" s="171"/>
    </row>
    <row r="2174" spans="2:22">
      <c r="B2174" s="102"/>
      <c r="C2174" s="102"/>
      <c r="D2174" s="102"/>
      <c r="E2174" s="102"/>
      <c r="F2174" s="102"/>
      <c r="G2174" s="102"/>
      <c r="H2174" s="102"/>
      <c r="I2174" s="164"/>
      <c r="J2174" s="165"/>
      <c r="K2174" s="166"/>
      <c r="L2174" s="102"/>
      <c r="M2174" s="102"/>
      <c r="N2174" s="102"/>
      <c r="O2174" s="102"/>
      <c r="P2174" s="167"/>
      <c r="Q2174" s="102"/>
      <c r="R2174" s="102"/>
      <c r="S2174" s="102"/>
      <c r="T2174" s="102"/>
      <c r="U2174" s="168"/>
      <c r="V2174" s="171"/>
    </row>
    <row r="2175" spans="2:22">
      <c r="B2175" s="102"/>
      <c r="C2175" s="102"/>
      <c r="D2175" s="102"/>
      <c r="E2175" s="102"/>
      <c r="F2175" s="102"/>
      <c r="G2175" s="102"/>
      <c r="H2175" s="102"/>
      <c r="I2175" s="164"/>
      <c r="J2175" s="165"/>
      <c r="K2175" s="166"/>
      <c r="L2175" s="102"/>
      <c r="M2175" s="102"/>
      <c r="N2175" s="102"/>
      <c r="O2175" s="102"/>
      <c r="P2175" s="167"/>
      <c r="Q2175" s="102"/>
      <c r="R2175" s="102"/>
      <c r="S2175" s="102"/>
      <c r="T2175" s="102"/>
      <c r="U2175" s="168"/>
      <c r="V2175" s="171"/>
    </row>
    <row r="2176" spans="2:22">
      <c r="B2176" s="102"/>
      <c r="C2176" s="102"/>
      <c r="D2176" s="102"/>
      <c r="E2176" s="102"/>
      <c r="F2176" s="102"/>
      <c r="G2176" s="102"/>
      <c r="H2176" s="102"/>
      <c r="I2176" s="164"/>
      <c r="J2176" s="165"/>
      <c r="K2176" s="166"/>
      <c r="L2176" s="102"/>
      <c r="M2176" s="102"/>
      <c r="N2176" s="102"/>
      <c r="O2176" s="102"/>
      <c r="P2176" s="167"/>
      <c r="Q2176" s="102"/>
      <c r="R2176" s="102"/>
      <c r="S2176" s="102"/>
      <c r="T2176" s="102"/>
      <c r="U2176" s="168"/>
      <c r="V2176" s="171"/>
    </row>
    <row r="2177" spans="2:22">
      <c r="B2177" s="102"/>
      <c r="C2177" s="102"/>
      <c r="D2177" s="102"/>
      <c r="E2177" s="102"/>
      <c r="F2177" s="102"/>
      <c r="G2177" s="102"/>
      <c r="H2177" s="102"/>
      <c r="I2177" s="164"/>
      <c r="J2177" s="165"/>
      <c r="K2177" s="166"/>
      <c r="L2177" s="102"/>
      <c r="M2177" s="102"/>
      <c r="N2177" s="102"/>
      <c r="O2177" s="102"/>
      <c r="P2177" s="167"/>
      <c r="Q2177" s="102"/>
      <c r="R2177" s="102"/>
      <c r="S2177" s="102"/>
      <c r="T2177" s="102"/>
      <c r="U2177" s="168"/>
      <c r="V2177" s="171"/>
    </row>
    <row r="2178" spans="2:22">
      <c r="B2178" s="102"/>
      <c r="C2178" s="102"/>
      <c r="D2178" s="102"/>
      <c r="E2178" s="102"/>
      <c r="F2178" s="102"/>
      <c r="G2178" s="102"/>
      <c r="H2178" s="102"/>
      <c r="I2178" s="164"/>
      <c r="J2178" s="165"/>
      <c r="K2178" s="166"/>
      <c r="L2178" s="102"/>
      <c r="M2178" s="102"/>
      <c r="N2178" s="102"/>
      <c r="O2178" s="102"/>
      <c r="P2178" s="167"/>
      <c r="Q2178" s="102"/>
      <c r="R2178" s="102"/>
      <c r="S2178" s="102"/>
      <c r="T2178" s="102"/>
      <c r="U2178" s="168"/>
      <c r="V2178" s="171"/>
    </row>
    <row r="2179" spans="2:22">
      <c r="B2179" s="102"/>
      <c r="C2179" s="102"/>
      <c r="D2179" s="102"/>
      <c r="E2179" s="102"/>
      <c r="F2179" s="102"/>
      <c r="G2179" s="102"/>
      <c r="H2179" s="102"/>
      <c r="I2179" s="164"/>
      <c r="J2179" s="165"/>
      <c r="K2179" s="166"/>
      <c r="L2179" s="102"/>
      <c r="M2179" s="102"/>
      <c r="N2179" s="102"/>
      <c r="O2179" s="102"/>
      <c r="P2179" s="167"/>
      <c r="Q2179" s="102"/>
      <c r="R2179" s="102"/>
      <c r="S2179" s="102"/>
      <c r="T2179" s="102"/>
      <c r="U2179" s="168"/>
      <c r="V2179" s="171"/>
    </row>
    <row r="2180" spans="2:22">
      <c r="B2180" s="102"/>
      <c r="C2180" s="102"/>
      <c r="D2180" s="102"/>
      <c r="E2180" s="102"/>
      <c r="F2180" s="102"/>
      <c r="G2180" s="102"/>
      <c r="H2180" s="102"/>
      <c r="I2180" s="164"/>
      <c r="J2180" s="165"/>
      <c r="K2180" s="166"/>
      <c r="L2180" s="102"/>
      <c r="M2180" s="102"/>
      <c r="N2180" s="102"/>
      <c r="O2180" s="102"/>
      <c r="P2180" s="167"/>
      <c r="Q2180" s="102"/>
      <c r="R2180" s="102"/>
      <c r="S2180" s="102"/>
      <c r="T2180" s="102"/>
      <c r="U2180" s="168"/>
      <c r="V2180" s="171"/>
    </row>
    <row r="2181" spans="2:22">
      <c r="B2181" s="102"/>
      <c r="C2181" s="102"/>
      <c r="D2181" s="102"/>
      <c r="E2181" s="102"/>
      <c r="F2181" s="102"/>
      <c r="G2181" s="102"/>
      <c r="H2181" s="102"/>
      <c r="I2181" s="164"/>
      <c r="J2181" s="165"/>
      <c r="K2181" s="166"/>
      <c r="L2181" s="102"/>
      <c r="M2181" s="102"/>
      <c r="N2181" s="102"/>
      <c r="O2181" s="102"/>
      <c r="P2181" s="167"/>
      <c r="Q2181" s="102"/>
      <c r="R2181" s="102"/>
      <c r="S2181" s="102"/>
      <c r="T2181" s="102"/>
      <c r="U2181" s="168"/>
      <c r="V2181" s="171"/>
    </row>
    <row r="2182" spans="2:22">
      <c r="B2182" s="102"/>
      <c r="C2182" s="102"/>
      <c r="D2182" s="102"/>
      <c r="E2182" s="102"/>
      <c r="F2182" s="102"/>
      <c r="G2182" s="102"/>
      <c r="H2182" s="102"/>
      <c r="I2182" s="164"/>
      <c r="J2182" s="165"/>
      <c r="K2182" s="166"/>
      <c r="L2182" s="102"/>
      <c r="M2182" s="102"/>
      <c r="N2182" s="102"/>
      <c r="O2182" s="102"/>
      <c r="P2182" s="167"/>
      <c r="Q2182" s="102"/>
      <c r="R2182" s="102"/>
      <c r="S2182" s="102"/>
      <c r="T2182" s="102"/>
      <c r="U2182" s="168"/>
      <c r="V2182" s="171"/>
    </row>
    <row r="2183" spans="2:22">
      <c r="B2183" s="102"/>
      <c r="C2183" s="102"/>
      <c r="D2183" s="102"/>
      <c r="E2183" s="102"/>
      <c r="F2183" s="102"/>
      <c r="G2183" s="102"/>
      <c r="H2183" s="102"/>
      <c r="I2183" s="164"/>
      <c r="J2183" s="165"/>
      <c r="K2183" s="166"/>
      <c r="L2183" s="102"/>
      <c r="M2183" s="102"/>
      <c r="N2183" s="102"/>
      <c r="O2183" s="102"/>
      <c r="P2183" s="167"/>
      <c r="Q2183" s="102"/>
      <c r="R2183" s="102"/>
      <c r="S2183" s="102"/>
      <c r="T2183" s="102"/>
      <c r="U2183" s="168"/>
      <c r="V2183" s="171"/>
    </row>
    <row r="2184" spans="2:22">
      <c r="B2184" s="102"/>
      <c r="C2184" s="102"/>
      <c r="D2184" s="102"/>
      <c r="E2184" s="102"/>
      <c r="F2184" s="102"/>
      <c r="G2184" s="102"/>
      <c r="H2184" s="102"/>
      <c r="I2184" s="164"/>
      <c r="J2184" s="165"/>
      <c r="K2184" s="166"/>
      <c r="L2184" s="102"/>
      <c r="M2184" s="102"/>
      <c r="N2184" s="102"/>
      <c r="O2184" s="102"/>
      <c r="P2184" s="167"/>
      <c r="Q2184" s="102"/>
      <c r="R2184" s="102"/>
      <c r="S2184" s="102"/>
      <c r="T2184" s="102"/>
      <c r="U2184" s="168"/>
      <c r="V2184" s="171"/>
    </row>
    <row r="2185" spans="2:22">
      <c r="B2185" s="102"/>
      <c r="C2185" s="102"/>
      <c r="D2185" s="102"/>
      <c r="E2185" s="102"/>
      <c r="F2185" s="102"/>
      <c r="G2185" s="102"/>
      <c r="H2185" s="102"/>
      <c r="I2185" s="164"/>
      <c r="J2185" s="165"/>
      <c r="K2185" s="166"/>
      <c r="L2185" s="102"/>
      <c r="M2185" s="102"/>
      <c r="N2185" s="102"/>
      <c r="O2185" s="102"/>
      <c r="P2185" s="167"/>
      <c r="Q2185" s="102"/>
      <c r="R2185" s="102"/>
      <c r="S2185" s="102"/>
      <c r="T2185" s="102"/>
      <c r="U2185" s="168"/>
      <c r="V2185" s="171"/>
    </row>
    <row r="2186" spans="2:22">
      <c r="B2186" s="102"/>
      <c r="C2186" s="102"/>
      <c r="D2186" s="102"/>
      <c r="E2186" s="102"/>
      <c r="F2186" s="102"/>
      <c r="G2186" s="102"/>
      <c r="H2186" s="102"/>
      <c r="I2186" s="164"/>
      <c r="J2186" s="165"/>
      <c r="K2186" s="166"/>
      <c r="L2186" s="102"/>
      <c r="M2186" s="102"/>
      <c r="N2186" s="102"/>
      <c r="O2186" s="102"/>
      <c r="P2186" s="167"/>
      <c r="Q2186" s="102"/>
      <c r="R2186" s="102"/>
      <c r="S2186" s="102"/>
      <c r="T2186" s="102"/>
      <c r="U2186" s="168"/>
      <c r="V2186" s="171"/>
    </row>
    <row r="2187" spans="2:22">
      <c r="B2187" s="102"/>
      <c r="C2187" s="102"/>
      <c r="D2187" s="102"/>
      <c r="E2187" s="102"/>
      <c r="F2187" s="102"/>
      <c r="G2187" s="102"/>
      <c r="H2187" s="102"/>
      <c r="I2187" s="164"/>
      <c r="J2187" s="165"/>
      <c r="K2187" s="166"/>
      <c r="L2187" s="102"/>
      <c r="M2187" s="102"/>
      <c r="N2187" s="102"/>
      <c r="O2187" s="102"/>
      <c r="P2187" s="167"/>
      <c r="Q2187" s="102"/>
      <c r="R2187" s="102"/>
      <c r="S2187" s="102"/>
      <c r="T2187" s="102"/>
      <c r="U2187" s="168"/>
      <c r="V2187" s="171"/>
    </row>
    <row r="2188" spans="2:22">
      <c r="B2188" s="102"/>
      <c r="C2188" s="102"/>
      <c r="D2188" s="102"/>
      <c r="E2188" s="102"/>
      <c r="F2188" s="102"/>
      <c r="G2188" s="102"/>
      <c r="H2188" s="102"/>
      <c r="I2188" s="164"/>
      <c r="J2188" s="165"/>
      <c r="K2188" s="166"/>
      <c r="L2188" s="102"/>
      <c r="M2188" s="102"/>
      <c r="N2188" s="102"/>
      <c r="O2188" s="102"/>
      <c r="P2188" s="167"/>
      <c r="Q2188" s="102"/>
      <c r="R2188" s="102"/>
      <c r="S2188" s="102"/>
      <c r="T2188" s="102"/>
      <c r="U2188" s="168"/>
      <c r="V2188" s="171"/>
    </row>
    <row r="2189" spans="2:22">
      <c r="B2189" s="102"/>
      <c r="C2189" s="102"/>
      <c r="D2189" s="102"/>
      <c r="E2189" s="102"/>
      <c r="F2189" s="102"/>
      <c r="G2189" s="102"/>
      <c r="H2189" s="102"/>
      <c r="I2189" s="164"/>
      <c r="J2189" s="165"/>
      <c r="K2189" s="166"/>
      <c r="L2189" s="102"/>
      <c r="M2189" s="102"/>
      <c r="N2189" s="102"/>
      <c r="O2189" s="102"/>
      <c r="P2189" s="167"/>
      <c r="Q2189" s="102"/>
      <c r="R2189" s="102"/>
      <c r="S2189" s="102"/>
      <c r="T2189" s="102"/>
      <c r="U2189" s="168"/>
      <c r="V2189" s="171"/>
    </row>
    <row r="2190" spans="2:22">
      <c r="B2190" s="102"/>
      <c r="C2190" s="102"/>
      <c r="D2190" s="102"/>
      <c r="E2190" s="102"/>
      <c r="F2190" s="102"/>
      <c r="G2190" s="102"/>
      <c r="H2190" s="102"/>
      <c r="I2190" s="164"/>
      <c r="J2190" s="165"/>
      <c r="K2190" s="166"/>
      <c r="L2190" s="102"/>
      <c r="M2190" s="102"/>
      <c r="N2190" s="102"/>
      <c r="O2190" s="102"/>
      <c r="P2190" s="167"/>
      <c r="Q2190" s="102"/>
      <c r="R2190" s="102"/>
      <c r="S2190" s="102"/>
      <c r="T2190" s="102"/>
      <c r="U2190" s="168"/>
      <c r="V2190" s="171"/>
    </row>
    <row r="2191" spans="2:22">
      <c r="B2191" s="102"/>
      <c r="C2191" s="102"/>
      <c r="D2191" s="102"/>
      <c r="E2191" s="102"/>
      <c r="F2191" s="102"/>
      <c r="G2191" s="102"/>
      <c r="H2191" s="102"/>
      <c r="I2191" s="164"/>
      <c r="J2191" s="165"/>
      <c r="K2191" s="166"/>
      <c r="L2191" s="102"/>
      <c r="M2191" s="102"/>
      <c r="N2191" s="102"/>
      <c r="O2191" s="102"/>
      <c r="P2191" s="167"/>
      <c r="Q2191" s="102"/>
      <c r="R2191" s="102"/>
      <c r="S2191" s="102"/>
      <c r="T2191" s="102"/>
      <c r="U2191" s="168"/>
      <c r="V2191" s="171"/>
    </row>
    <row r="2192" spans="2:22">
      <c r="B2192" s="102"/>
      <c r="C2192" s="102"/>
      <c r="D2192" s="102"/>
      <c r="E2192" s="102"/>
      <c r="F2192" s="102"/>
      <c r="G2192" s="102"/>
      <c r="H2192" s="102"/>
      <c r="I2192" s="164"/>
      <c r="J2192" s="165"/>
      <c r="K2192" s="166"/>
      <c r="L2192" s="102"/>
      <c r="M2192" s="102"/>
      <c r="N2192" s="102"/>
      <c r="O2192" s="102"/>
      <c r="P2192" s="167"/>
      <c r="Q2192" s="102"/>
      <c r="R2192" s="102"/>
      <c r="S2192" s="102"/>
      <c r="T2192" s="102"/>
      <c r="U2192" s="168"/>
      <c r="V2192" s="171"/>
    </row>
    <row r="2193" spans="2:22">
      <c r="B2193" s="102"/>
      <c r="C2193" s="102"/>
      <c r="D2193" s="102"/>
      <c r="E2193" s="102"/>
      <c r="F2193" s="102"/>
      <c r="G2193" s="102"/>
      <c r="H2193" s="102"/>
      <c r="I2193" s="164"/>
      <c r="J2193" s="165"/>
      <c r="K2193" s="166"/>
      <c r="L2193" s="102"/>
      <c r="M2193" s="102"/>
      <c r="N2193" s="102"/>
      <c r="O2193" s="102"/>
      <c r="P2193" s="167"/>
      <c r="Q2193" s="102"/>
      <c r="R2193" s="102"/>
      <c r="S2193" s="102"/>
      <c r="T2193" s="102"/>
      <c r="U2193" s="168"/>
      <c r="V2193" s="171"/>
    </row>
    <row r="2194" spans="2:22">
      <c r="B2194" s="102"/>
      <c r="C2194" s="102"/>
      <c r="D2194" s="102"/>
      <c r="E2194" s="102"/>
      <c r="F2194" s="102"/>
      <c r="G2194" s="102"/>
      <c r="H2194" s="102"/>
      <c r="I2194" s="164"/>
      <c r="J2194" s="165"/>
      <c r="K2194" s="166"/>
      <c r="L2194" s="102"/>
      <c r="M2194" s="102"/>
      <c r="N2194" s="102"/>
      <c r="O2194" s="102"/>
      <c r="P2194" s="167"/>
      <c r="Q2194" s="102"/>
      <c r="R2194" s="102"/>
      <c r="S2194" s="102"/>
      <c r="T2194" s="102"/>
      <c r="U2194" s="168"/>
      <c r="V2194" s="171"/>
    </row>
    <row r="2195" spans="2:22">
      <c r="B2195" s="102"/>
      <c r="C2195" s="102"/>
      <c r="D2195" s="102"/>
      <c r="E2195" s="102"/>
      <c r="F2195" s="102"/>
      <c r="G2195" s="102"/>
      <c r="H2195" s="102"/>
      <c r="I2195" s="164"/>
      <c r="J2195" s="165"/>
      <c r="K2195" s="166"/>
      <c r="L2195" s="102"/>
      <c r="M2195" s="102"/>
      <c r="N2195" s="102"/>
      <c r="O2195" s="102"/>
      <c r="P2195" s="167"/>
      <c r="Q2195" s="102"/>
      <c r="R2195" s="102"/>
      <c r="S2195" s="102"/>
      <c r="T2195" s="102"/>
      <c r="U2195" s="168"/>
      <c r="V2195" s="171"/>
    </row>
    <row r="2196" spans="2:22">
      <c r="B2196" s="102"/>
      <c r="C2196" s="102"/>
      <c r="D2196" s="102"/>
      <c r="E2196" s="102"/>
      <c r="F2196" s="102"/>
      <c r="G2196" s="102"/>
      <c r="H2196" s="102"/>
      <c r="I2196" s="164"/>
      <c r="J2196" s="165"/>
      <c r="K2196" s="166"/>
      <c r="L2196" s="102"/>
      <c r="M2196" s="102"/>
      <c r="N2196" s="102"/>
      <c r="O2196" s="102"/>
      <c r="P2196" s="167"/>
      <c r="Q2196" s="102"/>
      <c r="R2196" s="102"/>
      <c r="S2196" s="102"/>
      <c r="T2196" s="102"/>
      <c r="U2196" s="168"/>
      <c r="V2196" s="171"/>
    </row>
    <row r="2197" spans="2:22">
      <c r="B2197" s="102"/>
      <c r="C2197" s="102"/>
      <c r="D2197" s="102"/>
      <c r="E2197" s="102"/>
      <c r="F2197" s="102"/>
      <c r="G2197" s="102"/>
      <c r="H2197" s="102"/>
      <c r="I2197" s="164"/>
      <c r="J2197" s="165"/>
      <c r="K2197" s="166"/>
      <c r="L2197" s="102"/>
      <c r="M2197" s="102"/>
      <c r="N2197" s="102"/>
      <c r="O2197" s="102"/>
      <c r="P2197" s="167"/>
      <c r="Q2197" s="102"/>
      <c r="R2197" s="102"/>
      <c r="S2197" s="102"/>
      <c r="T2197" s="102"/>
      <c r="U2197" s="168"/>
      <c r="V2197" s="171"/>
    </row>
    <row r="2198" spans="2:22">
      <c r="B2198" s="102"/>
      <c r="C2198" s="102"/>
      <c r="D2198" s="102"/>
      <c r="E2198" s="102"/>
      <c r="F2198" s="102"/>
      <c r="G2198" s="102"/>
      <c r="H2198" s="102"/>
      <c r="I2198" s="164"/>
      <c r="J2198" s="165"/>
      <c r="K2198" s="166"/>
      <c r="L2198" s="102"/>
      <c r="M2198" s="102"/>
      <c r="N2198" s="102"/>
      <c r="O2198" s="102"/>
      <c r="P2198" s="167"/>
      <c r="Q2198" s="102"/>
      <c r="R2198" s="102"/>
      <c r="S2198" s="102"/>
      <c r="T2198" s="102"/>
      <c r="U2198" s="168"/>
      <c r="V2198" s="171"/>
    </row>
    <row r="2199" spans="2:22">
      <c r="B2199" s="102"/>
      <c r="C2199" s="102"/>
      <c r="D2199" s="102"/>
      <c r="E2199" s="102"/>
      <c r="F2199" s="102"/>
      <c r="G2199" s="102"/>
      <c r="H2199" s="102"/>
      <c r="I2199" s="164"/>
      <c r="J2199" s="165"/>
      <c r="K2199" s="166"/>
      <c r="L2199" s="102"/>
      <c r="M2199" s="102"/>
      <c r="N2199" s="102"/>
      <c r="O2199" s="102"/>
      <c r="P2199" s="167"/>
      <c r="Q2199" s="102"/>
      <c r="R2199" s="102"/>
      <c r="S2199" s="102"/>
      <c r="T2199" s="102"/>
      <c r="U2199" s="168"/>
      <c r="V2199" s="171"/>
    </row>
    <row r="2200" spans="2:22">
      <c r="B2200" s="102"/>
      <c r="C2200" s="102"/>
      <c r="D2200" s="102"/>
      <c r="E2200" s="102"/>
      <c r="F2200" s="102"/>
      <c r="G2200" s="102"/>
      <c r="H2200" s="102"/>
      <c r="I2200" s="164"/>
      <c r="J2200" s="165"/>
      <c r="K2200" s="166"/>
      <c r="L2200" s="102"/>
      <c r="M2200" s="102"/>
      <c r="N2200" s="102"/>
      <c r="O2200" s="102"/>
      <c r="P2200" s="167"/>
      <c r="Q2200" s="102"/>
      <c r="R2200" s="102"/>
      <c r="S2200" s="102"/>
      <c r="T2200" s="102"/>
      <c r="U2200" s="168"/>
      <c r="V2200" s="171"/>
    </row>
    <row r="2201" spans="2:22">
      <c r="B2201" s="102"/>
      <c r="C2201" s="102"/>
      <c r="D2201" s="102"/>
      <c r="E2201" s="102"/>
      <c r="F2201" s="102"/>
      <c r="G2201" s="102"/>
      <c r="H2201" s="102"/>
      <c r="I2201" s="164"/>
      <c r="J2201" s="165"/>
      <c r="K2201" s="166"/>
      <c r="L2201" s="102"/>
      <c r="M2201" s="102"/>
      <c r="N2201" s="102"/>
      <c r="O2201" s="102"/>
      <c r="P2201" s="167"/>
      <c r="Q2201" s="102"/>
      <c r="R2201" s="102"/>
      <c r="S2201" s="102"/>
      <c r="T2201" s="102"/>
      <c r="U2201" s="168"/>
      <c r="V2201" s="171"/>
    </row>
    <row r="2202" spans="2:22">
      <c r="B2202" s="102"/>
      <c r="C2202" s="102"/>
      <c r="D2202" s="102"/>
      <c r="E2202" s="102"/>
      <c r="F2202" s="102"/>
      <c r="G2202" s="102"/>
      <c r="H2202" s="102"/>
      <c r="I2202" s="164"/>
      <c r="J2202" s="165"/>
      <c r="K2202" s="166"/>
      <c r="L2202" s="102"/>
      <c r="M2202" s="102"/>
      <c r="N2202" s="102"/>
      <c r="O2202" s="102"/>
      <c r="P2202" s="167"/>
      <c r="Q2202" s="102"/>
      <c r="R2202" s="102"/>
      <c r="S2202" s="102"/>
      <c r="T2202" s="102"/>
      <c r="U2202" s="168"/>
      <c r="V2202" s="171"/>
    </row>
    <row r="2203" spans="2:22">
      <c r="B2203" s="102"/>
      <c r="C2203" s="102"/>
      <c r="D2203" s="102"/>
      <c r="E2203" s="102"/>
      <c r="F2203" s="102"/>
      <c r="G2203" s="102"/>
      <c r="H2203" s="102"/>
      <c r="I2203" s="164"/>
      <c r="J2203" s="165"/>
      <c r="K2203" s="166"/>
      <c r="L2203" s="102"/>
      <c r="M2203" s="102"/>
      <c r="N2203" s="102"/>
      <c r="O2203" s="102"/>
      <c r="P2203" s="167"/>
      <c r="Q2203" s="102"/>
      <c r="R2203" s="102"/>
      <c r="S2203" s="102"/>
      <c r="T2203" s="102"/>
      <c r="U2203" s="168"/>
      <c r="V2203" s="171"/>
    </row>
    <row r="2204" spans="2:22">
      <c r="B2204" s="102"/>
      <c r="C2204" s="102"/>
      <c r="D2204" s="102"/>
      <c r="E2204" s="102"/>
      <c r="F2204" s="102"/>
      <c r="G2204" s="102"/>
      <c r="H2204" s="102"/>
      <c r="I2204" s="164"/>
      <c r="J2204" s="165"/>
      <c r="K2204" s="166"/>
      <c r="L2204" s="102"/>
      <c r="M2204" s="102"/>
      <c r="N2204" s="102"/>
      <c r="O2204" s="102"/>
      <c r="P2204" s="167"/>
      <c r="Q2204" s="102"/>
      <c r="R2204" s="102"/>
      <c r="S2204" s="102"/>
      <c r="T2204" s="102"/>
      <c r="U2204" s="168"/>
      <c r="V2204" s="171"/>
    </row>
    <row r="2205" spans="2:22">
      <c r="B2205" s="102"/>
      <c r="C2205" s="102"/>
      <c r="D2205" s="102"/>
      <c r="E2205" s="102"/>
      <c r="F2205" s="102"/>
      <c r="G2205" s="102"/>
      <c r="H2205" s="102"/>
      <c r="I2205" s="164"/>
      <c r="J2205" s="165"/>
      <c r="K2205" s="166"/>
      <c r="L2205" s="102"/>
      <c r="M2205" s="102"/>
      <c r="N2205" s="102"/>
      <c r="O2205" s="102"/>
      <c r="P2205" s="167"/>
      <c r="Q2205" s="102"/>
      <c r="R2205" s="102"/>
      <c r="S2205" s="102"/>
      <c r="T2205" s="102"/>
      <c r="U2205" s="168"/>
      <c r="V2205" s="171"/>
    </row>
    <row r="2206" spans="2:22">
      <c r="B2206" s="102"/>
      <c r="C2206" s="102"/>
      <c r="D2206" s="102"/>
      <c r="E2206" s="102"/>
      <c r="F2206" s="102"/>
      <c r="G2206" s="102"/>
      <c r="H2206" s="102"/>
      <c r="I2206" s="164"/>
      <c r="J2206" s="165"/>
      <c r="K2206" s="166"/>
      <c r="L2206" s="102"/>
      <c r="M2206" s="102"/>
      <c r="N2206" s="102"/>
      <c r="O2206" s="102"/>
      <c r="P2206" s="167"/>
      <c r="Q2206" s="102"/>
      <c r="R2206" s="102"/>
      <c r="S2206" s="102"/>
      <c r="T2206" s="102"/>
      <c r="U2206" s="168"/>
      <c r="V2206" s="171"/>
    </row>
    <row r="2207" spans="2:22">
      <c r="B2207" s="102"/>
      <c r="C2207" s="102"/>
      <c r="D2207" s="102"/>
      <c r="E2207" s="102"/>
      <c r="F2207" s="102"/>
      <c r="G2207" s="102"/>
      <c r="H2207" s="102"/>
      <c r="I2207" s="164"/>
      <c r="J2207" s="165"/>
      <c r="K2207" s="166"/>
      <c r="L2207" s="102"/>
      <c r="M2207" s="102"/>
      <c r="N2207" s="102"/>
      <c r="O2207" s="102"/>
      <c r="P2207" s="167"/>
      <c r="Q2207" s="102"/>
      <c r="R2207" s="102"/>
      <c r="S2207" s="102"/>
      <c r="T2207" s="102"/>
      <c r="U2207" s="168"/>
      <c r="V2207" s="171"/>
    </row>
    <row r="2208" spans="2:22">
      <c r="B2208" s="102"/>
      <c r="C2208" s="102"/>
      <c r="D2208" s="102"/>
      <c r="E2208" s="102"/>
      <c r="F2208" s="102"/>
      <c r="G2208" s="102"/>
      <c r="H2208" s="102"/>
      <c r="I2208" s="164"/>
      <c r="J2208" s="165"/>
      <c r="K2208" s="166"/>
      <c r="L2208" s="102"/>
      <c r="M2208" s="102"/>
      <c r="N2208" s="102"/>
      <c r="O2208" s="102"/>
      <c r="P2208" s="167"/>
      <c r="Q2208" s="102"/>
      <c r="R2208" s="102"/>
      <c r="S2208" s="102"/>
      <c r="T2208" s="102"/>
      <c r="U2208" s="168"/>
      <c r="V2208" s="171"/>
    </row>
    <row r="2209" spans="2:22">
      <c r="B2209" s="102"/>
      <c r="C2209" s="102"/>
      <c r="D2209" s="102"/>
      <c r="E2209" s="102"/>
      <c r="F2209" s="102"/>
      <c r="G2209" s="102"/>
      <c r="H2209" s="102"/>
      <c r="I2209" s="164"/>
      <c r="J2209" s="165"/>
      <c r="K2209" s="166"/>
      <c r="L2209" s="102"/>
      <c r="M2209" s="102"/>
      <c r="N2209" s="102"/>
      <c r="O2209" s="102"/>
      <c r="P2209" s="167"/>
      <c r="Q2209" s="102"/>
      <c r="R2209" s="102"/>
      <c r="S2209" s="102"/>
      <c r="T2209" s="102"/>
      <c r="U2209" s="168"/>
      <c r="V2209" s="171"/>
    </row>
    <row r="2210" spans="2:22">
      <c r="B2210" s="102"/>
      <c r="C2210" s="102"/>
      <c r="D2210" s="102"/>
      <c r="E2210" s="102"/>
      <c r="F2210" s="102"/>
      <c r="G2210" s="102"/>
      <c r="H2210" s="102"/>
      <c r="I2210" s="164"/>
      <c r="J2210" s="165"/>
      <c r="K2210" s="166"/>
      <c r="L2210" s="102"/>
      <c r="M2210" s="102"/>
      <c r="N2210" s="102"/>
      <c r="O2210" s="102"/>
      <c r="P2210" s="167"/>
      <c r="Q2210" s="102"/>
      <c r="R2210" s="102"/>
      <c r="S2210" s="102"/>
      <c r="T2210" s="102"/>
      <c r="U2210" s="168"/>
      <c r="V2210" s="171"/>
    </row>
    <row r="2211" spans="2:22">
      <c r="B2211" s="102"/>
      <c r="C2211" s="102"/>
      <c r="D2211" s="102"/>
      <c r="E2211" s="102"/>
      <c r="F2211" s="102"/>
      <c r="G2211" s="102"/>
      <c r="H2211" s="102"/>
      <c r="I2211" s="164"/>
      <c r="J2211" s="165"/>
      <c r="K2211" s="166"/>
      <c r="L2211" s="102"/>
      <c r="M2211" s="102"/>
      <c r="N2211" s="102"/>
      <c r="O2211" s="102"/>
      <c r="P2211" s="167"/>
      <c r="Q2211" s="102"/>
      <c r="R2211" s="102"/>
      <c r="S2211" s="102"/>
      <c r="T2211" s="102"/>
      <c r="U2211" s="168"/>
      <c r="V2211" s="171"/>
    </row>
    <row r="2212" spans="2:22">
      <c r="B2212" s="102"/>
      <c r="C2212" s="102"/>
      <c r="D2212" s="102"/>
      <c r="E2212" s="102"/>
      <c r="F2212" s="102"/>
      <c r="G2212" s="102"/>
      <c r="H2212" s="102"/>
      <c r="I2212" s="164"/>
      <c r="J2212" s="165"/>
      <c r="K2212" s="166"/>
      <c r="L2212" s="102"/>
      <c r="M2212" s="102"/>
      <c r="N2212" s="102"/>
      <c r="O2212" s="102"/>
      <c r="P2212" s="167"/>
      <c r="Q2212" s="102"/>
      <c r="R2212" s="102"/>
      <c r="S2212" s="102"/>
      <c r="T2212" s="102"/>
      <c r="U2212" s="168"/>
      <c r="V2212" s="171"/>
    </row>
    <row r="2213" spans="2:22">
      <c r="B2213" s="102"/>
      <c r="C2213" s="102"/>
      <c r="D2213" s="102"/>
      <c r="E2213" s="102"/>
      <c r="F2213" s="102"/>
      <c r="G2213" s="102"/>
      <c r="H2213" s="102"/>
      <c r="I2213" s="164"/>
      <c r="J2213" s="165"/>
      <c r="K2213" s="166"/>
      <c r="L2213" s="102"/>
      <c r="M2213" s="102"/>
      <c r="N2213" s="102"/>
      <c r="O2213" s="102"/>
      <c r="P2213" s="167"/>
      <c r="Q2213" s="102"/>
      <c r="R2213" s="102"/>
      <c r="S2213" s="102"/>
      <c r="T2213" s="102"/>
      <c r="U2213" s="168"/>
      <c r="V2213" s="171"/>
    </row>
    <row r="2214" spans="2:22">
      <c r="B2214" s="102"/>
      <c r="C2214" s="102"/>
      <c r="D2214" s="102"/>
      <c r="E2214" s="102"/>
      <c r="F2214" s="102"/>
      <c r="G2214" s="102"/>
      <c r="H2214" s="102"/>
      <c r="I2214" s="164"/>
      <c r="J2214" s="165"/>
      <c r="K2214" s="166"/>
      <c r="L2214" s="102"/>
      <c r="M2214" s="102"/>
      <c r="N2214" s="102"/>
      <c r="O2214" s="102"/>
      <c r="P2214" s="167"/>
      <c r="Q2214" s="102"/>
      <c r="R2214" s="102"/>
      <c r="S2214" s="102"/>
      <c r="T2214" s="102"/>
      <c r="U2214" s="168"/>
      <c r="V2214" s="171"/>
    </row>
    <row r="2215" spans="2:22">
      <c r="B2215" s="102"/>
      <c r="C2215" s="102"/>
      <c r="D2215" s="102"/>
      <c r="E2215" s="102"/>
      <c r="F2215" s="102"/>
      <c r="G2215" s="102"/>
      <c r="H2215" s="102"/>
      <c r="I2215" s="164"/>
      <c r="J2215" s="165"/>
      <c r="K2215" s="166"/>
      <c r="L2215" s="102"/>
      <c r="M2215" s="102"/>
      <c r="N2215" s="102"/>
      <c r="O2215" s="102"/>
      <c r="P2215" s="167"/>
      <c r="Q2215" s="102"/>
      <c r="R2215" s="102"/>
      <c r="S2215" s="102"/>
      <c r="T2215" s="102"/>
      <c r="U2215" s="168"/>
      <c r="V2215" s="171"/>
    </row>
    <row r="2216" spans="2:22">
      <c r="B2216" s="102"/>
      <c r="C2216" s="102"/>
      <c r="D2216" s="102"/>
      <c r="E2216" s="102"/>
      <c r="F2216" s="102"/>
      <c r="G2216" s="102"/>
      <c r="H2216" s="102"/>
      <c r="I2216" s="164"/>
      <c r="J2216" s="165"/>
      <c r="K2216" s="166"/>
      <c r="L2216" s="102"/>
      <c r="M2216" s="102"/>
      <c r="N2216" s="102"/>
      <c r="O2216" s="102"/>
      <c r="P2216" s="167"/>
      <c r="Q2216" s="102"/>
      <c r="R2216" s="102"/>
      <c r="S2216" s="102"/>
      <c r="T2216" s="102"/>
      <c r="U2216" s="168"/>
      <c r="V2216" s="171"/>
    </row>
    <row r="2217" spans="2:22">
      <c r="B2217" s="102"/>
      <c r="C2217" s="102"/>
      <c r="D2217" s="102"/>
      <c r="E2217" s="102"/>
      <c r="F2217" s="102"/>
      <c r="G2217" s="102"/>
      <c r="H2217" s="102"/>
      <c r="I2217" s="164"/>
      <c r="J2217" s="165"/>
      <c r="K2217" s="166"/>
      <c r="L2217" s="102"/>
      <c r="M2217" s="102"/>
      <c r="N2217" s="102"/>
      <c r="O2217" s="102"/>
      <c r="P2217" s="167"/>
      <c r="Q2217" s="102"/>
      <c r="R2217" s="102"/>
      <c r="S2217" s="102"/>
      <c r="T2217" s="102"/>
      <c r="U2217" s="168"/>
      <c r="V2217" s="171"/>
    </row>
    <row r="2218" spans="2:22">
      <c r="B2218" s="102"/>
      <c r="C2218" s="102"/>
      <c r="D2218" s="102"/>
      <c r="E2218" s="102"/>
      <c r="F2218" s="102"/>
      <c r="G2218" s="102"/>
      <c r="H2218" s="102"/>
      <c r="I2218" s="164"/>
      <c r="J2218" s="165"/>
      <c r="K2218" s="166"/>
      <c r="L2218" s="102"/>
      <c r="M2218" s="102"/>
      <c r="N2218" s="102"/>
      <c r="O2218" s="102"/>
      <c r="P2218" s="167"/>
      <c r="Q2218" s="102"/>
      <c r="R2218" s="102"/>
      <c r="S2218" s="102"/>
      <c r="T2218" s="102"/>
      <c r="U2218" s="168"/>
      <c r="V2218" s="171"/>
    </row>
    <row r="2219" spans="2:22">
      <c r="B2219" s="102"/>
      <c r="C2219" s="102"/>
      <c r="D2219" s="102"/>
      <c r="E2219" s="102"/>
      <c r="F2219" s="102"/>
      <c r="G2219" s="102"/>
      <c r="H2219" s="102"/>
      <c r="I2219" s="164"/>
      <c r="J2219" s="165"/>
      <c r="K2219" s="166"/>
      <c r="L2219" s="102"/>
      <c r="M2219" s="102"/>
      <c r="N2219" s="102"/>
      <c r="O2219" s="102"/>
      <c r="P2219" s="167"/>
      <c r="Q2219" s="102"/>
      <c r="R2219" s="102"/>
      <c r="S2219" s="102"/>
      <c r="T2219" s="102"/>
      <c r="U2219" s="168"/>
      <c r="V2219" s="171"/>
    </row>
    <row r="2220" spans="2:22">
      <c r="B2220" s="102"/>
      <c r="C2220" s="102"/>
      <c r="D2220" s="102"/>
      <c r="E2220" s="102"/>
      <c r="F2220" s="102"/>
      <c r="G2220" s="102"/>
      <c r="H2220" s="102"/>
      <c r="I2220" s="164"/>
      <c r="J2220" s="165"/>
      <c r="K2220" s="166"/>
      <c r="L2220" s="102"/>
      <c r="M2220" s="102"/>
      <c r="N2220" s="102"/>
      <c r="O2220" s="102"/>
      <c r="P2220" s="167"/>
      <c r="Q2220" s="102"/>
      <c r="R2220" s="102"/>
      <c r="S2220" s="102"/>
      <c r="T2220" s="102"/>
      <c r="U2220" s="168"/>
      <c r="V2220" s="171"/>
    </row>
    <row r="2221" spans="2:22">
      <c r="B2221" s="102"/>
      <c r="C2221" s="102"/>
      <c r="D2221" s="102"/>
      <c r="E2221" s="102"/>
      <c r="F2221" s="102"/>
      <c r="G2221" s="102"/>
      <c r="H2221" s="102"/>
      <c r="I2221" s="164"/>
      <c r="J2221" s="165"/>
      <c r="K2221" s="166"/>
      <c r="L2221" s="102"/>
      <c r="M2221" s="102"/>
      <c r="N2221" s="102"/>
      <c r="O2221" s="102"/>
      <c r="P2221" s="167"/>
      <c r="Q2221" s="102"/>
      <c r="R2221" s="102"/>
      <c r="S2221" s="102"/>
      <c r="T2221" s="102"/>
      <c r="U2221" s="168"/>
      <c r="V2221" s="171"/>
    </row>
    <row r="2222" spans="2:22">
      <c r="B2222" s="102"/>
      <c r="C2222" s="102"/>
      <c r="D2222" s="102"/>
      <c r="E2222" s="102"/>
      <c r="F2222" s="102"/>
      <c r="G2222" s="102"/>
      <c r="H2222" s="102"/>
      <c r="I2222" s="164"/>
      <c r="J2222" s="165"/>
      <c r="K2222" s="166"/>
      <c r="L2222" s="102"/>
      <c r="M2222" s="102"/>
      <c r="N2222" s="102"/>
      <c r="O2222" s="102"/>
      <c r="P2222" s="167"/>
      <c r="Q2222" s="102"/>
      <c r="R2222" s="102"/>
      <c r="S2222" s="102"/>
      <c r="T2222" s="102"/>
      <c r="U2222" s="168"/>
      <c r="V2222" s="171"/>
    </row>
    <row r="2223" spans="2:22">
      <c r="B2223" s="102"/>
      <c r="C2223" s="102"/>
      <c r="D2223" s="102"/>
      <c r="E2223" s="102"/>
      <c r="F2223" s="102"/>
      <c r="G2223" s="102"/>
      <c r="H2223" s="102"/>
      <c r="I2223" s="164"/>
      <c r="J2223" s="165"/>
      <c r="K2223" s="166"/>
      <c r="L2223" s="102"/>
      <c r="M2223" s="102"/>
      <c r="N2223" s="102"/>
      <c r="O2223" s="102"/>
      <c r="P2223" s="167"/>
      <c r="Q2223" s="102"/>
      <c r="R2223" s="102"/>
      <c r="S2223" s="102"/>
      <c r="T2223" s="102"/>
      <c r="U2223" s="168"/>
      <c r="V2223" s="171"/>
    </row>
    <row r="2224" spans="2:22">
      <c r="B2224" s="102"/>
      <c r="C2224" s="102"/>
      <c r="D2224" s="102"/>
      <c r="E2224" s="102"/>
      <c r="F2224" s="102"/>
      <c r="G2224" s="102"/>
      <c r="H2224" s="102"/>
      <c r="I2224" s="164"/>
      <c r="J2224" s="165"/>
      <c r="K2224" s="166"/>
      <c r="L2224" s="102"/>
      <c r="M2224" s="102"/>
      <c r="N2224" s="102"/>
      <c r="O2224" s="102"/>
      <c r="P2224" s="167"/>
      <c r="Q2224" s="102"/>
      <c r="R2224" s="102"/>
      <c r="S2224" s="102"/>
      <c r="T2224" s="102"/>
      <c r="U2224" s="168"/>
      <c r="V2224" s="171"/>
    </row>
    <row r="2225" spans="2:22">
      <c r="B2225" s="102"/>
      <c r="C2225" s="102"/>
      <c r="D2225" s="102"/>
      <c r="E2225" s="102"/>
      <c r="F2225" s="102"/>
      <c r="G2225" s="102"/>
      <c r="H2225" s="102"/>
      <c r="I2225" s="164"/>
      <c r="J2225" s="165"/>
      <c r="K2225" s="166"/>
      <c r="L2225" s="102"/>
      <c r="M2225" s="102"/>
      <c r="N2225" s="102"/>
      <c r="O2225" s="102"/>
      <c r="P2225" s="167"/>
      <c r="Q2225" s="102"/>
      <c r="R2225" s="102"/>
      <c r="S2225" s="102"/>
      <c r="T2225" s="102"/>
      <c r="U2225" s="168"/>
      <c r="V2225" s="171"/>
    </row>
    <row r="2226" spans="2:22">
      <c r="B2226" s="102"/>
      <c r="C2226" s="102"/>
      <c r="D2226" s="102"/>
      <c r="E2226" s="102"/>
      <c r="F2226" s="102"/>
      <c r="G2226" s="102"/>
      <c r="H2226" s="102"/>
      <c r="I2226" s="164"/>
      <c r="J2226" s="165"/>
      <c r="K2226" s="166"/>
      <c r="L2226" s="102"/>
      <c r="M2226" s="102"/>
      <c r="N2226" s="102"/>
      <c r="O2226" s="102"/>
      <c r="P2226" s="167"/>
      <c r="Q2226" s="102"/>
      <c r="R2226" s="102"/>
      <c r="S2226" s="102"/>
      <c r="T2226" s="102"/>
      <c r="U2226" s="168"/>
      <c r="V2226" s="171"/>
    </row>
    <row r="2227" spans="2:22">
      <c r="B2227" s="102"/>
      <c r="C2227" s="102"/>
      <c r="D2227" s="102"/>
      <c r="E2227" s="102"/>
      <c r="F2227" s="102"/>
      <c r="G2227" s="102"/>
      <c r="H2227" s="102"/>
      <c r="I2227" s="164"/>
      <c r="J2227" s="165"/>
      <c r="K2227" s="166"/>
      <c r="L2227" s="102"/>
      <c r="M2227" s="102"/>
      <c r="N2227" s="102"/>
      <c r="O2227" s="102"/>
      <c r="P2227" s="167"/>
      <c r="Q2227" s="102"/>
      <c r="R2227" s="102"/>
      <c r="S2227" s="102"/>
      <c r="T2227" s="102"/>
      <c r="U2227" s="168"/>
      <c r="V2227" s="171"/>
    </row>
    <row r="2228" spans="2:22">
      <c r="B2228" s="102"/>
      <c r="C2228" s="102"/>
      <c r="D2228" s="102"/>
      <c r="E2228" s="102"/>
      <c r="F2228" s="102"/>
      <c r="G2228" s="102"/>
      <c r="H2228" s="102"/>
      <c r="I2228" s="164"/>
      <c r="J2228" s="165"/>
      <c r="K2228" s="166"/>
      <c r="L2228" s="102"/>
      <c r="M2228" s="102"/>
      <c r="N2228" s="102"/>
      <c r="O2228" s="102"/>
      <c r="P2228" s="167"/>
      <c r="Q2228" s="102"/>
      <c r="R2228" s="102"/>
      <c r="S2228" s="102"/>
      <c r="T2228" s="102"/>
      <c r="U2228" s="168"/>
      <c r="V2228" s="171"/>
    </row>
    <row r="2229" spans="2:22">
      <c r="B2229" s="102"/>
      <c r="C2229" s="102"/>
      <c r="D2229" s="102"/>
      <c r="E2229" s="102"/>
      <c r="F2229" s="102"/>
      <c r="G2229" s="102"/>
      <c r="H2229" s="102"/>
      <c r="I2229" s="164"/>
      <c r="J2229" s="165"/>
      <c r="K2229" s="166"/>
      <c r="L2229" s="102"/>
      <c r="M2229" s="102"/>
      <c r="N2229" s="102"/>
      <c r="O2229" s="102"/>
      <c r="P2229" s="167"/>
      <c r="Q2229" s="102"/>
      <c r="R2229" s="102"/>
      <c r="S2229" s="102"/>
      <c r="T2229" s="102"/>
      <c r="U2229" s="168"/>
      <c r="V2229" s="171"/>
    </row>
    <row r="2230" spans="2:22">
      <c r="B2230" s="102"/>
      <c r="C2230" s="102"/>
      <c r="D2230" s="102"/>
      <c r="E2230" s="102"/>
      <c r="F2230" s="102"/>
      <c r="G2230" s="102"/>
      <c r="H2230" s="102"/>
      <c r="I2230" s="164"/>
      <c r="J2230" s="165"/>
      <c r="K2230" s="166"/>
      <c r="L2230" s="102"/>
      <c r="M2230" s="102"/>
      <c r="N2230" s="102"/>
      <c r="O2230" s="102"/>
      <c r="P2230" s="167"/>
      <c r="Q2230" s="102"/>
      <c r="R2230" s="102"/>
      <c r="S2230" s="102"/>
      <c r="T2230" s="102"/>
      <c r="U2230" s="168"/>
      <c r="V2230" s="171"/>
    </row>
    <row r="2231" spans="2:22">
      <c r="B2231" s="102"/>
      <c r="C2231" s="102"/>
      <c r="D2231" s="102"/>
      <c r="E2231" s="102"/>
      <c r="F2231" s="102"/>
      <c r="G2231" s="102"/>
      <c r="H2231" s="102"/>
      <c r="I2231" s="164"/>
      <c r="J2231" s="165"/>
      <c r="K2231" s="166"/>
      <c r="L2231" s="102"/>
      <c r="M2231" s="102"/>
      <c r="N2231" s="102"/>
      <c r="O2231" s="102"/>
      <c r="P2231" s="167"/>
      <c r="Q2231" s="102"/>
      <c r="R2231" s="102"/>
      <c r="S2231" s="102"/>
      <c r="T2231" s="102"/>
      <c r="U2231" s="168"/>
      <c r="V2231" s="171"/>
    </row>
    <row r="2232" spans="2:22">
      <c r="B2232" s="102"/>
      <c r="C2232" s="102"/>
      <c r="D2232" s="102"/>
      <c r="E2232" s="102"/>
      <c r="F2232" s="102"/>
      <c r="G2232" s="102"/>
      <c r="H2232" s="102"/>
      <c r="I2232" s="164"/>
      <c r="J2232" s="165"/>
      <c r="K2232" s="166"/>
      <c r="L2232" s="102"/>
      <c r="M2232" s="102"/>
      <c r="N2232" s="102"/>
      <c r="O2232" s="102"/>
      <c r="P2232" s="167"/>
      <c r="Q2232" s="102"/>
      <c r="R2232" s="102"/>
      <c r="S2232" s="102"/>
      <c r="T2232" s="102"/>
      <c r="U2232" s="168"/>
      <c r="V2232" s="171"/>
    </row>
    <row r="2233" spans="2:22">
      <c r="B2233" s="102"/>
      <c r="C2233" s="102"/>
      <c r="D2233" s="102"/>
      <c r="E2233" s="102"/>
      <c r="F2233" s="102"/>
      <c r="G2233" s="102"/>
      <c r="H2233" s="102"/>
      <c r="I2233" s="164"/>
      <c r="J2233" s="165"/>
      <c r="K2233" s="166"/>
      <c r="L2233" s="102"/>
      <c r="M2233" s="102"/>
      <c r="N2233" s="102"/>
      <c r="O2233" s="102"/>
      <c r="P2233" s="167"/>
      <c r="Q2233" s="102"/>
      <c r="R2233" s="102"/>
      <c r="S2233" s="102"/>
      <c r="T2233" s="102"/>
      <c r="U2233" s="168"/>
      <c r="V2233" s="171"/>
    </row>
    <row r="2234" spans="2:22">
      <c r="B2234" s="102"/>
      <c r="C2234" s="102"/>
      <c r="D2234" s="102"/>
      <c r="E2234" s="102"/>
      <c r="F2234" s="102"/>
      <c r="G2234" s="102"/>
      <c r="H2234" s="102"/>
      <c r="I2234" s="164"/>
      <c r="J2234" s="165"/>
      <c r="K2234" s="166"/>
      <c r="L2234" s="102"/>
      <c r="M2234" s="102"/>
      <c r="N2234" s="102"/>
      <c r="O2234" s="102"/>
      <c r="P2234" s="167"/>
      <c r="Q2234" s="102"/>
      <c r="R2234" s="102"/>
      <c r="S2234" s="102"/>
      <c r="T2234" s="102"/>
      <c r="U2234" s="168"/>
      <c r="V2234" s="171"/>
    </row>
    <row r="2235" spans="2:22">
      <c r="B2235" s="102"/>
      <c r="C2235" s="102"/>
      <c r="D2235" s="102"/>
      <c r="E2235" s="102"/>
      <c r="F2235" s="102"/>
      <c r="G2235" s="102"/>
      <c r="H2235" s="102"/>
      <c r="I2235" s="164"/>
      <c r="J2235" s="165"/>
      <c r="K2235" s="166"/>
      <c r="L2235" s="102"/>
      <c r="M2235" s="102"/>
      <c r="N2235" s="102"/>
      <c r="O2235" s="102"/>
      <c r="P2235" s="167"/>
      <c r="Q2235" s="102"/>
      <c r="R2235" s="102"/>
      <c r="S2235" s="102"/>
      <c r="T2235" s="102"/>
      <c r="U2235" s="168"/>
      <c r="V2235" s="171"/>
    </row>
    <row r="2236" spans="2:22">
      <c r="B2236" s="102"/>
      <c r="C2236" s="102"/>
      <c r="D2236" s="102"/>
      <c r="E2236" s="102"/>
      <c r="F2236" s="102"/>
      <c r="G2236" s="102"/>
      <c r="H2236" s="102"/>
      <c r="I2236" s="164"/>
      <c r="J2236" s="165"/>
      <c r="K2236" s="166"/>
      <c r="L2236" s="102"/>
      <c r="M2236" s="102"/>
      <c r="N2236" s="102"/>
      <c r="O2236" s="102"/>
      <c r="P2236" s="167"/>
      <c r="Q2236" s="102"/>
      <c r="R2236" s="102"/>
      <c r="S2236" s="102"/>
      <c r="T2236" s="102"/>
      <c r="U2236" s="168"/>
      <c r="V2236" s="171"/>
    </row>
    <row r="2237" spans="2:22">
      <c r="B2237" s="102"/>
      <c r="C2237" s="102"/>
      <c r="D2237" s="102"/>
      <c r="E2237" s="102"/>
      <c r="F2237" s="102"/>
      <c r="G2237" s="102"/>
      <c r="H2237" s="102"/>
      <c r="I2237" s="164"/>
      <c r="J2237" s="165"/>
      <c r="K2237" s="166"/>
      <c r="L2237" s="102"/>
      <c r="M2237" s="102"/>
      <c r="N2237" s="102"/>
      <c r="O2237" s="102"/>
      <c r="P2237" s="167"/>
      <c r="Q2237" s="102"/>
      <c r="R2237" s="102"/>
      <c r="S2237" s="102"/>
      <c r="T2237" s="102"/>
      <c r="U2237" s="168"/>
      <c r="V2237" s="171"/>
    </row>
    <row r="2238" spans="2:22">
      <c r="B2238" s="102"/>
      <c r="C2238" s="102"/>
      <c r="D2238" s="102"/>
      <c r="E2238" s="102"/>
      <c r="F2238" s="102"/>
      <c r="G2238" s="102"/>
      <c r="H2238" s="102"/>
      <c r="I2238" s="164"/>
      <c r="J2238" s="165"/>
      <c r="K2238" s="166"/>
      <c r="L2238" s="102"/>
      <c r="M2238" s="102"/>
      <c r="N2238" s="102"/>
      <c r="O2238" s="102"/>
      <c r="P2238" s="167"/>
      <c r="Q2238" s="102"/>
      <c r="R2238" s="102"/>
      <c r="S2238" s="102"/>
      <c r="T2238" s="102"/>
      <c r="U2238" s="168"/>
      <c r="V2238" s="171"/>
    </row>
    <row r="2239" spans="2:22">
      <c r="B2239" s="102"/>
      <c r="C2239" s="102"/>
      <c r="D2239" s="102"/>
      <c r="E2239" s="102"/>
      <c r="F2239" s="102"/>
      <c r="G2239" s="102"/>
      <c r="H2239" s="102"/>
      <c r="I2239" s="164"/>
      <c r="J2239" s="165"/>
      <c r="K2239" s="166"/>
      <c r="L2239" s="102"/>
      <c r="M2239" s="102"/>
      <c r="N2239" s="102"/>
      <c r="O2239" s="102"/>
      <c r="P2239" s="167"/>
      <c r="Q2239" s="102"/>
      <c r="R2239" s="102"/>
      <c r="S2239" s="102"/>
      <c r="T2239" s="102"/>
      <c r="U2239" s="168"/>
      <c r="V2239" s="171"/>
    </row>
    <row r="2240" spans="2:22">
      <c r="B2240" s="102"/>
      <c r="C2240" s="102"/>
      <c r="D2240" s="102"/>
      <c r="E2240" s="102"/>
      <c r="F2240" s="102"/>
      <c r="G2240" s="102"/>
      <c r="H2240" s="102"/>
      <c r="I2240" s="164"/>
      <c r="J2240" s="165"/>
      <c r="K2240" s="166"/>
      <c r="L2240" s="102"/>
      <c r="M2240" s="102"/>
      <c r="N2240" s="102"/>
      <c r="O2240" s="102"/>
      <c r="P2240" s="167"/>
      <c r="Q2240" s="102"/>
      <c r="R2240" s="102"/>
      <c r="S2240" s="102"/>
      <c r="T2240" s="102"/>
      <c r="U2240" s="168"/>
      <c r="V2240" s="171"/>
    </row>
    <row r="2241" spans="2:22">
      <c r="B2241" s="102"/>
      <c r="C2241" s="102"/>
      <c r="D2241" s="102"/>
      <c r="E2241" s="102"/>
      <c r="F2241" s="102"/>
      <c r="G2241" s="102"/>
      <c r="H2241" s="102"/>
      <c r="I2241" s="164"/>
      <c r="J2241" s="165"/>
      <c r="K2241" s="166"/>
      <c r="L2241" s="102"/>
      <c r="M2241" s="102"/>
      <c r="N2241" s="102"/>
      <c r="O2241" s="102"/>
      <c r="P2241" s="167"/>
      <c r="Q2241" s="102"/>
      <c r="R2241" s="102"/>
      <c r="S2241" s="102"/>
      <c r="T2241" s="102"/>
      <c r="U2241" s="168"/>
      <c r="V2241" s="171"/>
    </row>
    <row r="2242" spans="2:22">
      <c r="B2242" s="102"/>
      <c r="C2242" s="102"/>
      <c r="D2242" s="102"/>
      <c r="E2242" s="102"/>
      <c r="F2242" s="102"/>
      <c r="G2242" s="102"/>
      <c r="H2242" s="102"/>
      <c r="I2242" s="164"/>
      <c r="J2242" s="165"/>
      <c r="K2242" s="166"/>
      <c r="L2242" s="102"/>
      <c r="M2242" s="102"/>
      <c r="N2242" s="102"/>
      <c r="O2242" s="102"/>
      <c r="P2242" s="167"/>
      <c r="Q2242" s="102"/>
      <c r="R2242" s="102"/>
      <c r="S2242" s="102"/>
      <c r="T2242" s="102"/>
      <c r="U2242" s="168"/>
      <c r="V2242" s="171"/>
    </row>
    <row r="2243" spans="2:22">
      <c r="B2243" s="102"/>
      <c r="C2243" s="102"/>
      <c r="D2243" s="102"/>
      <c r="E2243" s="102"/>
      <c r="F2243" s="102"/>
      <c r="G2243" s="102"/>
      <c r="H2243" s="102"/>
      <c r="I2243" s="164"/>
      <c r="J2243" s="165"/>
      <c r="K2243" s="166"/>
      <c r="L2243" s="102"/>
      <c r="M2243" s="102"/>
      <c r="N2243" s="102"/>
      <c r="O2243" s="102"/>
      <c r="P2243" s="167"/>
      <c r="Q2243" s="102"/>
      <c r="R2243" s="102"/>
      <c r="S2243" s="102"/>
      <c r="T2243" s="102"/>
      <c r="U2243" s="168"/>
      <c r="V2243" s="171"/>
    </row>
    <row r="2244" spans="2:22">
      <c r="B2244" s="102"/>
      <c r="C2244" s="102"/>
      <c r="D2244" s="102"/>
      <c r="E2244" s="102"/>
      <c r="F2244" s="102"/>
      <c r="G2244" s="102"/>
      <c r="H2244" s="102"/>
      <c r="I2244" s="164"/>
      <c r="J2244" s="165"/>
      <c r="K2244" s="166"/>
      <c r="L2244" s="102"/>
      <c r="M2244" s="102"/>
      <c r="N2244" s="102"/>
      <c r="O2244" s="102"/>
      <c r="P2244" s="167"/>
      <c r="Q2244" s="102"/>
      <c r="R2244" s="102"/>
      <c r="S2244" s="102"/>
      <c r="T2244" s="102"/>
      <c r="U2244" s="168"/>
      <c r="V2244" s="171"/>
    </row>
    <row r="2245" spans="2:22">
      <c r="B2245" s="102"/>
      <c r="C2245" s="102"/>
      <c r="D2245" s="102"/>
      <c r="E2245" s="102"/>
      <c r="F2245" s="102"/>
      <c r="G2245" s="102"/>
      <c r="H2245" s="102"/>
      <c r="I2245" s="164"/>
      <c r="J2245" s="165"/>
      <c r="K2245" s="166"/>
      <c r="L2245" s="102"/>
      <c r="M2245" s="102"/>
      <c r="N2245" s="102"/>
      <c r="O2245" s="102"/>
      <c r="P2245" s="167"/>
      <c r="Q2245" s="102"/>
      <c r="R2245" s="102"/>
      <c r="S2245" s="102"/>
      <c r="T2245" s="102"/>
      <c r="U2245" s="168"/>
      <c r="V2245" s="171"/>
    </row>
    <row r="2246" spans="2:22">
      <c r="B2246" s="102"/>
      <c r="C2246" s="102"/>
      <c r="D2246" s="102"/>
      <c r="E2246" s="102"/>
      <c r="F2246" s="102"/>
      <c r="G2246" s="102"/>
      <c r="H2246" s="102"/>
      <c r="I2246" s="164"/>
      <c r="J2246" s="165"/>
      <c r="K2246" s="166"/>
      <c r="L2246" s="102"/>
      <c r="M2246" s="102"/>
      <c r="N2246" s="102"/>
      <c r="O2246" s="102"/>
      <c r="P2246" s="167"/>
      <c r="Q2246" s="102"/>
      <c r="R2246" s="102"/>
      <c r="S2246" s="102"/>
      <c r="T2246" s="102"/>
      <c r="U2246" s="168"/>
      <c r="V2246" s="171"/>
    </row>
    <row r="2247" spans="2:22">
      <c r="B2247" s="102"/>
      <c r="C2247" s="102"/>
      <c r="D2247" s="102"/>
      <c r="E2247" s="102"/>
      <c r="F2247" s="102"/>
      <c r="G2247" s="102"/>
      <c r="H2247" s="102"/>
      <c r="I2247" s="164"/>
      <c r="J2247" s="165"/>
      <c r="K2247" s="166"/>
      <c r="L2247" s="102"/>
      <c r="M2247" s="102"/>
      <c r="N2247" s="102"/>
      <c r="O2247" s="102"/>
      <c r="P2247" s="167"/>
      <c r="Q2247" s="102"/>
      <c r="R2247" s="102"/>
      <c r="S2247" s="102"/>
      <c r="T2247" s="102"/>
      <c r="U2247" s="168"/>
      <c r="V2247" s="171"/>
    </row>
    <row r="2248" spans="2:22">
      <c r="B2248" s="102"/>
      <c r="C2248" s="102"/>
      <c r="D2248" s="102"/>
      <c r="E2248" s="102"/>
      <c r="F2248" s="102"/>
      <c r="G2248" s="102"/>
      <c r="H2248" s="102"/>
      <c r="I2248" s="164"/>
      <c r="J2248" s="165"/>
      <c r="K2248" s="166"/>
      <c r="L2248" s="102"/>
      <c r="M2248" s="102"/>
      <c r="N2248" s="102"/>
      <c r="O2248" s="102"/>
      <c r="P2248" s="167"/>
      <c r="Q2248" s="102"/>
      <c r="R2248" s="102"/>
      <c r="S2248" s="102"/>
      <c r="T2248" s="102"/>
      <c r="U2248" s="168"/>
      <c r="V2248" s="171"/>
    </row>
    <row r="2249" spans="2:22">
      <c r="B2249" s="102"/>
      <c r="C2249" s="102"/>
      <c r="D2249" s="102"/>
      <c r="E2249" s="102"/>
      <c r="F2249" s="102"/>
      <c r="G2249" s="102"/>
      <c r="H2249" s="102"/>
      <c r="I2249" s="164"/>
      <c r="J2249" s="165"/>
      <c r="K2249" s="166"/>
      <c r="L2249" s="102"/>
      <c r="M2249" s="102"/>
      <c r="N2249" s="102"/>
      <c r="O2249" s="102"/>
      <c r="P2249" s="167"/>
      <c r="Q2249" s="102"/>
      <c r="R2249" s="102"/>
      <c r="S2249" s="102"/>
      <c r="T2249" s="102"/>
      <c r="U2249" s="168"/>
      <c r="V2249" s="171"/>
    </row>
    <row r="2250" spans="2:22">
      <c r="B2250" s="102"/>
      <c r="C2250" s="102"/>
      <c r="D2250" s="102"/>
      <c r="E2250" s="102"/>
      <c r="F2250" s="102"/>
      <c r="G2250" s="102"/>
      <c r="H2250" s="102"/>
      <c r="I2250" s="164"/>
      <c r="J2250" s="165"/>
      <c r="K2250" s="166"/>
      <c r="L2250" s="102"/>
      <c r="M2250" s="102"/>
      <c r="N2250" s="102"/>
      <c r="O2250" s="102"/>
      <c r="P2250" s="167"/>
      <c r="Q2250" s="102"/>
      <c r="R2250" s="102"/>
      <c r="S2250" s="102"/>
      <c r="T2250" s="102"/>
      <c r="U2250" s="168"/>
      <c r="V2250" s="171"/>
    </row>
    <row r="2251" spans="2:22">
      <c r="B2251" s="102"/>
      <c r="C2251" s="102"/>
      <c r="D2251" s="102"/>
      <c r="E2251" s="102"/>
      <c r="F2251" s="102"/>
      <c r="G2251" s="102"/>
      <c r="H2251" s="102"/>
      <c r="I2251" s="164"/>
      <c r="J2251" s="165"/>
      <c r="K2251" s="166"/>
      <c r="L2251" s="102"/>
      <c r="M2251" s="102"/>
      <c r="N2251" s="102"/>
      <c r="O2251" s="102"/>
      <c r="P2251" s="167"/>
      <c r="Q2251" s="102"/>
      <c r="R2251" s="102"/>
      <c r="S2251" s="102"/>
      <c r="T2251" s="102"/>
      <c r="U2251" s="168"/>
      <c r="V2251" s="171"/>
    </row>
    <row r="2252" spans="2:22">
      <c r="B2252" s="102"/>
      <c r="C2252" s="102"/>
      <c r="D2252" s="102"/>
      <c r="E2252" s="102"/>
      <c r="F2252" s="102"/>
      <c r="G2252" s="102"/>
      <c r="H2252" s="102"/>
      <c r="I2252" s="164"/>
      <c r="J2252" s="165"/>
      <c r="K2252" s="166"/>
      <c r="L2252" s="102"/>
      <c r="M2252" s="102"/>
      <c r="N2252" s="102"/>
      <c r="O2252" s="102"/>
      <c r="P2252" s="167"/>
      <c r="Q2252" s="102"/>
      <c r="R2252" s="102"/>
      <c r="S2252" s="102"/>
      <c r="T2252" s="102"/>
      <c r="U2252" s="168"/>
      <c r="V2252" s="171"/>
    </row>
    <row r="2253" spans="2:22">
      <c r="B2253" s="102"/>
      <c r="C2253" s="102"/>
      <c r="D2253" s="102"/>
      <c r="E2253" s="102"/>
      <c r="F2253" s="102"/>
      <c r="G2253" s="102"/>
      <c r="H2253" s="102"/>
      <c r="I2253" s="164"/>
      <c r="J2253" s="165"/>
      <c r="K2253" s="166"/>
      <c r="L2253" s="102"/>
      <c r="M2253" s="102"/>
      <c r="N2253" s="102"/>
      <c r="O2253" s="102"/>
      <c r="P2253" s="167"/>
      <c r="Q2253" s="102"/>
      <c r="R2253" s="102"/>
      <c r="S2253" s="102"/>
      <c r="T2253" s="102"/>
      <c r="U2253" s="168"/>
      <c r="V2253" s="171"/>
    </row>
    <row r="2254" spans="2:22">
      <c r="B2254" s="102"/>
      <c r="C2254" s="102"/>
      <c r="D2254" s="102"/>
      <c r="E2254" s="102"/>
      <c r="F2254" s="102"/>
      <c r="G2254" s="102"/>
      <c r="H2254" s="102"/>
      <c r="I2254" s="164"/>
      <c r="J2254" s="165"/>
      <c r="K2254" s="166"/>
      <c r="L2254" s="102"/>
      <c r="M2254" s="102"/>
      <c r="N2254" s="102"/>
      <c r="O2254" s="102"/>
      <c r="P2254" s="167"/>
      <c r="Q2254" s="102"/>
      <c r="R2254" s="102"/>
      <c r="S2254" s="102"/>
      <c r="T2254" s="102"/>
      <c r="U2254" s="168"/>
      <c r="V2254" s="171"/>
    </row>
    <row r="2255" spans="2:22">
      <c r="B2255" s="102"/>
      <c r="C2255" s="102"/>
      <c r="D2255" s="102"/>
      <c r="E2255" s="102"/>
      <c r="F2255" s="102"/>
      <c r="G2255" s="102"/>
      <c r="H2255" s="102"/>
      <c r="I2255" s="164"/>
      <c r="J2255" s="165"/>
      <c r="K2255" s="166"/>
      <c r="L2255" s="102"/>
      <c r="M2255" s="102"/>
      <c r="N2255" s="102"/>
      <c r="O2255" s="102"/>
      <c r="P2255" s="167"/>
      <c r="Q2255" s="102"/>
      <c r="R2255" s="102"/>
      <c r="S2255" s="102"/>
      <c r="T2255" s="102"/>
      <c r="U2255" s="168"/>
      <c r="V2255" s="171"/>
    </row>
    <row r="2256" spans="2:22">
      <c r="B2256" s="102"/>
      <c r="C2256" s="102"/>
      <c r="D2256" s="102"/>
      <c r="E2256" s="102"/>
      <c r="F2256" s="102"/>
      <c r="G2256" s="102"/>
      <c r="H2256" s="102"/>
      <c r="I2256" s="164"/>
      <c r="J2256" s="165"/>
      <c r="K2256" s="166"/>
      <c r="L2256" s="102"/>
      <c r="M2256" s="102"/>
      <c r="N2256" s="102"/>
      <c r="O2256" s="102"/>
      <c r="P2256" s="167"/>
      <c r="Q2256" s="102"/>
      <c r="R2256" s="102"/>
      <c r="S2256" s="102"/>
      <c r="T2256" s="102"/>
      <c r="U2256" s="168"/>
      <c r="V2256" s="171"/>
    </row>
    <row r="2257" spans="2:22">
      <c r="B2257" s="102"/>
      <c r="C2257" s="102"/>
      <c r="D2257" s="102"/>
      <c r="E2257" s="102"/>
      <c r="F2257" s="102"/>
      <c r="G2257" s="102"/>
      <c r="H2257" s="102"/>
      <c r="I2257" s="164"/>
      <c r="J2257" s="165"/>
      <c r="K2257" s="166"/>
      <c r="L2257" s="102"/>
      <c r="M2257" s="102"/>
      <c r="N2257" s="102"/>
      <c r="O2257" s="102"/>
      <c r="P2257" s="167"/>
      <c r="Q2257" s="102"/>
      <c r="R2257" s="102"/>
      <c r="S2257" s="102"/>
      <c r="T2257" s="102"/>
      <c r="U2257" s="168"/>
      <c r="V2257" s="171"/>
    </row>
    <row r="2258" spans="2:22">
      <c r="B2258" s="102"/>
      <c r="C2258" s="102"/>
      <c r="D2258" s="102"/>
      <c r="E2258" s="102"/>
      <c r="F2258" s="102"/>
      <c r="G2258" s="102"/>
      <c r="H2258" s="102"/>
      <c r="I2258" s="164"/>
      <c r="J2258" s="165"/>
      <c r="K2258" s="166"/>
      <c r="L2258" s="102"/>
      <c r="M2258" s="102"/>
      <c r="N2258" s="102"/>
      <c r="O2258" s="102"/>
      <c r="P2258" s="167"/>
      <c r="Q2258" s="102"/>
      <c r="R2258" s="102"/>
      <c r="S2258" s="102"/>
      <c r="T2258" s="102"/>
      <c r="U2258" s="168"/>
      <c r="V2258" s="171"/>
    </row>
    <row r="2259" spans="2:22">
      <c r="B2259" s="102"/>
      <c r="C2259" s="102"/>
      <c r="D2259" s="102"/>
      <c r="E2259" s="102"/>
      <c r="F2259" s="102"/>
      <c r="G2259" s="102"/>
      <c r="H2259" s="102"/>
      <c r="I2259" s="164"/>
      <c r="J2259" s="165"/>
      <c r="K2259" s="166"/>
      <c r="L2259" s="102"/>
      <c r="M2259" s="102"/>
      <c r="N2259" s="102"/>
      <c r="O2259" s="102"/>
      <c r="P2259" s="167"/>
      <c r="Q2259" s="102"/>
      <c r="R2259" s="102"/>
      <c r="S2259" s="102"/>
      <c r="T2259" s="102"/>
      <c r="U2259" s="168"/>
      <c r="V2259" s="171"/>
    </row>
    <row r="2260" spans="2:22">
      <c r="B2260" s="102"/>
      <c r="C2260" s="102"/>
      <c r="D2260" s="102"/>
      <c r="E2260" s="102"/>
      <c r="F2260" s="102"/>
      <c r="G2260" s="102"/>
      <c r="H2260" s="102"/>
      <c r="I2260" s="164"/>
      <c r="J2260" s="165"/>
      <c r="K2260" s="166"/>
      <c r="L2260" s="102"/>
      <c r="M2260" s="102"/>
      <c r="N2260" s="102"/>
      <c r="O2260" s="102"/>
      <c r="P2260" s="167"/>
      <c r="Q2260" s="102"/>
      <c r="R2260" s="102"/>
      <c r="S2260" s="102"/>
      <c r="T2260" s="102"/>
      <c r="U2260" s="168"/>
      <c r="V2260" s="171"/>
    </row>
    <row r="2261" spans="2:22">
      <c r="B2261" s="102"/>
      <c r="C2261" s="102"/>
      <c r="D2261" s="102"/>
      <c r="E2261" s="102"/>
      <c r="F2261" s="102"/>
      <c r="G2261" s="102"/>
      <c r="H2261" s="102"/>
      <c r="I2261" s="164"/>
      <c r="J2261" s="165"/>
      <c r="K2261" s="166"/>
      <c r="L2261" s="102"/>
      <c r="M2261" s="102"/>
      <c r="N2261" s="102"/>
      <c r="O2261" s="102"/>
      <c r="P2261" s="167"/>
      <c r="Q2261" s="102"/>
      <c r="R2261" s="102"/>
      <c r="S2261" s="102"/>
      <c r="T2261" s="102"/>
      <c r="U2261" s="168"/>
      <c r="V2261" s="171"/>
    </row>
    <row r="2262" spans="2:22">
      <c r="B2262" s="102"/>
      <c r="C2262" s="102"/>
      <c r="D2262" s="102"/>
      <c r="E2262" s="102"/>
      <c r="F2262" s="102"/>
      <c r="G2262" s="102"/>
      <c r="H2262" s="102"/>
      <c r="I2262" s="164"/>
      <c r="J2262" s="165"/>
      <c r="K2262" s="166"/>
      <c r="L2262" s="102"/>
      <c r="M2262" s="102"/>
      <c r="N2262" s="102"/>
      <c r="O2262" s="102"/>
      <c r="P2262" s="167"/>
      <c r="Q2262" s="102"/>
      <c r="R2262" s="102"/>
      <c r="S2262" s="102"/>
      <c r="T2262" s="102"/>
      <c r="U2262" s="168"/>
      <c r="V2262" s="171"/>
    </row>
    <row r="2263" spans="2:22">
      <c r="B2263" s="102"/>
      <c r="C2263" s="102"/>
      <c r="D2263" s="102"/>
      <c r="E2263" s="102"/>
      <c r="F2263" s="102"/>
      <c r="G2263" s="102"/>
      <c r="H2263" s="102"/>
      <c r="I2263" s="164"/>
      <c r="J2263" s="165"/>
      <c r="K2263" s="166"/>
      <c r="L2263" s="102"/>
      <c r="M2263" s="102"/>
      <c r="N2263" s="102"/>
      <c r="O2263" s="102"/>
      <c r="P2263" s="167"/>
      <c r="Q2263" s="102"/>
      <c r="R2263" s="102"/>
      <c r="S2263" s="102"/>
      <c r="T2263" s="102"/>
      <c r="U2263" s="168"/>
      <c r="V2263" s="171"/>
    </row>
    <row r="2264" spans="2:22">
      <c r="B2264" s="102"/>
      <c r="C2264" s="102"/>
      <c r="D2264" s="102"/>
      <c r="E2264" s="102"/>
      <c r="F2264" s="102"/>
      <c r="G2264" s="102"/>
      <c r="H2264" s="102"/>
      <c r="I2264" s="164"/>
      <c r="J2264" s="165"/>
      <c r="K2264" s="166"/>
      <c r="L2264" s="102"/>
      <c r="M2264" s="102"/>
      <c r="N2264" s="102"/>
      <c r="O2264" s="102"/>
      <c r="P2264" s="167"/>
      <c r="Q2264" s="102"/>
      <c r="R2264" s="102"/>
      <c r="S2264" s="102"/>
      <c r="T2264" s="102"/>
      <c r="U2264" s="168"/>
      <c r="V2264" s="171"/>
    </row>
    <row r="2265" spans="2:22">
      <c r="B2265" s="102"/>
      <c r="C2265" s="102"/>
      <c r="D2265" s="102"/>
      <c r="E2265" s="102"/>
      <c r="F2265" s="102"/>
      <c r="G2265" s="102"/>
      <c r="H2265" s="102"/>
      <c r="I2265" s="164"/>
      <c r="J2265" s="165"/>
      <c r="K2265" s="166"/>
      <c r="L2265" s="102"/>
      <c r="M2265" s="102"/>
      <c r="N2265" s="102"/>
      <c r="O2265" s="102"/>
      <c r="P2265" s="167"/>
      <c r="Q2265" s="102"/>
      <c r="R2265" s="102"/>
      <c r="S2265" s="102"/>
      <c r="T2265" s="102"/>
      <c r="U2265" s="168"/>
      <c r="V2265" s="171"/>
    </row>
    <row r="2266" spans="2:22">
      <c r="B2266" s="102"/>
      <c r="C2266" s="102"/>
      <c r="D2266" s="102"/>
      <c r="E2266" s="102"/>
      <c r="F2266" s="102"/>
      <c r="G2266" s="102"/>
      <c r="H2266" s="102"/>
      <c r="I2266" s="164"/>
      <c r="J2266" s="165"/>
      <c r="K2266" s="166"/>
      <c r="L2266" s="102"/>
      <c r="M2266" s="102"/>
      <c r="N2266" s="102"/>
      <c r="O2266" s="102"/>
      <c r="P2266" s="167"/>
      <c r="Q2266" s="102"/>
      <c r="R2266" s="102"/>
      <c r="S2266" s="102"/>
      <c r="T2266" s="102"/>
      <c r="U2266" s="168"/>
      <c r="V2266" s="171"/>
    </row>
    <row r="2267" spans="2:22">
      <c r="B2267" s="102"/>
      <c r="C2267" s="102"/>
      <c r="D2267" s="102"/>
      <c r="E2267" s="102"/>
      <c r="F2267" s="102"/>
      <c r="G2267" s="102"/>
      <c r="H2267" s="102"/>
      <c r="I2267" s="164"/>
      <c r="J2267" s="165"/>
      <c r="K2267" s="166"/>
      <c r="L2267" s="102"/>
      <c r="M2267" s="102"/>
      <c r="N2267" s="102"/>
      <c r="O2267" s="102"/>
      <c r="P2267" s="167"/>
      <c r="Q2267" s="102"/>
      <c r="R2267" s="102"/>
      <c r="S2267" s="102"/>
      <c r="T2267" s="102"/>
      <c r="U2267" s="168"/>
      <c r="V2267" s="171"/>
    </row>
    <row r="2268" spans="2:22">
      <c r="B2268" s="102"/>
      <c r="C2268" s="102"/>
      <c r="D2268" s="102"/>
      <c r="E2268" s="102"/>
      <c r="F2268" s="102"/>
      <c r="G2268" s="102"/>
      <c r="H2268" s="102"/>
      <c r="I2268" s="164"/>
      <c r="J2268" s="165"/>
      <c r="K2268" s="166"/>
      <c r="L2268" s="102"/>
      <c r="M2268" s="102"/>
      <c r="N2268" s="102"/>
      <c r="O2268" s="102"/>
      <c r="P2268" s="167"/>
      <c r="Q2268" s="102"/>
      <c r="R2268" s="102"/>
      <c r="S2268" s="102"/>
      <c r="T2268" s="102"/>
      <c r="U2268" s="168"/>
      <c r="V2268" s="171"/>
    </row>
    <row r="2269" spans="2:22">
      <c r="B2269" s="102"/>
      <c r="C2269" s="102"/>
      <c r="D2269" s="102"/>
      <c r="E2269" s="102"/>
      <c r="F2269" s="102"/>
      <c r="G2269" s="102"/>
      <c r="H2269" s="102"/>
      <c r="I2269" s="164"/>
      <c r="J2269" s="165"/>
      <c r="K2269" s="166"/>
      <c r="L2269" s="102"/>
      <c r="M2269" s="102"/>
      <c r="N2269" s="102"/>
      <c r="O2269" s="102"/>
      <c r="P2269" s="167"/>
      <c r="Q2269" s="102"/>
      <c r="R2269" s="102"/>
      <c r="S2269" s="102"/>
      <c r="T2269" s="102"/>
      <c r="U2269" s="168"/>
      <c r="V2269" s="171"/>
    </row>
    <row r="2270" spans="2:22">
      <c r="B2270" s="102"/>
      <c r="C2270" s="102"/>
      <c r="D2270" s="102"/>
      <c r="E2270" s="102"/>
      <c r="F2270" s="102"/>
      <c r="G2270" s="102"/>
      <c r="H2270" s="102"/>
      <c r="I2270" s="164"/>
      <c r="J2270" s="165"/>
      <c r="K2270" s="166"/>
      <c r="L2270" s="102"/>
      <c r="M2270" s="102"/>
      <c r="N2270" s="102"/>
      <c r="O2270" s="102"/>
      <c r="P2270" s="167"/>
      <c r="Q2270" s="102"/>
      <c r="R2270" s="102"/>
      <c r="S2270" s="102"/>
      <c r="T2270" s="102"/>
      <c r="U2270" s="168"/>
      <c r="V2270" s="171"/>
    </row>
    <row r="2271" spans="2:22">
      <c r="B2271" s="102"/>
      <c r="C2271" s="102"/>
      <c r="D2271" s="102"/>
      <c r="E2271" s="102"/>
      <c r="F2271" s="102"/>
      <c r="G2271" s="102"/>
      <c r="H2271" s="102"/>
      <c r="I2271" s="164"/>
      <c r="J2271" s="165"/>
      <c r="K2271" s="166"/>
      <c r="L2271" s="102"/>
      <c r="M2271" s="102"/>
      <c r="N2271" s="102"/>
      <c r="O2271" s="102"/>
      <c r="P2271" s="167"/>
      <c r="Q2271" s="102"/>
      <c r="R2271" s="102"/>
      <c r="S2271" s="102"/>
      <c r="T2271" s="102"/>
      <c r="U2271" s="168"/>
      <c r="V2271" s="171"/>
    </row>
    <row r="2272" spans="2:22">
      <c r="B2272" s="102"/>
      <c r="C2272" s="102"/>
      <c r="D2272" s="102"/>
      <c r="E2272" s="102"/>
      <c r="F2272" s="102"/>
      <c r="G2272" s="102"/>
      <c r="H2272" s="102"/>
      <c r="I2272" s="164"/>
      <c r="J2272" s="165"/>
      <c r="K2272" s="166"/>
      <c r="L2272" s="102"/>
      <c r="M2272" s="102"/>
      <c r="N2272" s="102"/>
      <c r="O2272" s="102"/>
      <c r="P2272" s="167"/>
      <c r="Q2272" s="102"/>
      <c r="R2272" s="102"/>
      <c r="S2272" s="102"/>
      <c r="T2272" s="102"/>
      <c r="U2272" s="168"/>
      <c r="V2272" s="171"/>
    </row>
    <row r="2273" spans="2:22">
      <c r="B2273" s="102"/>
      <c r="C2273" s="102"/>
      <c r="D2273" s="102"/>
      <c r="E2273" s="102"/>
      <c r="F2273" s="102"/>
      <c r="G2273" s="102"/>
      <c r="H2273" s="102"/>
      <c r="I2273" s="164"/>
      <c r="J2273" s="165"/>
      <c r="K2273" s="166"/>
      <c r="L2273" s="102"/>
      <c r="M2273" s="102"/>
      <c r="N2273" s="102"/>
      <c r="O2273" s="102"/>
      <c r="P2273" s="167"/>
      <c r="Q2273" s="102"/>
      <c r="R2273" s="102"/>
      <c r="S2273" s="102"/>
      <c r="T2273" s="102"/>
      <c r="U2273" s="168"/>
      <c r="V2273" s="171"/>
    </row>
    <row r="2274" spans="2:22">
      <c r="B2274" s="102"/>
      <c r="C2274" s="102"/>
      <c r="D2274" s="102"/>
      <c r="E2274" s="102"/>
      <c r="F2274" s="102"/>
      <c r="G2274" s="102"/>
      <c r="H2274" s="102"/>
      <c r="I2274" s="164"/>
      <c r="J2274" s="165"/>
      <c r="K2274" s="166"/>
      <c r="L2274" s="102"/>
      <c r="M2274" s="102"/>
      <c r="N2274" s="102"/>
      <c r="O2274" s="102"/>
      <c r="P2274" s="167"/>
      <c r="Q2274" s="102"/>
      <c r="R2274" s="102"/>
      <c r="S2274" s="102"/>
      <c r="T2274" s="102"/>
      <c r="U2274" s="168"/>
      <c r="V2274" s="171"/>
    </row>
    <row r="2275" spans="2:22">
      <c r="B2275" s="102"/>
      <c r="C2275" s="102"/>
      <c r="D2275" s="102"/>
      <c r="E2275" s="102"/>
      <c r="F2275" s="102"/>
      <c r="G2275" s="102"/>
      <c r="H2275" s="102"/>
      <c r="I2275" s="164"/>
      <c r="J2275" s="165"/>
      <c r="K2275" s="166"/>
      <c r="L2275" s="102"/>
      <c r="M2275" s="102"/>
      <c r="N2275" s="102"/>
      <c r="O2275" s="102"/>
      <c r="P2275" s="167"/>
      <c r="Q2275" s="102"/>
      <c r="R2275" s="102"/>
      <c r="S2275" s="102"/>
      <c r="T2275" s="102"/>
      <c r="U2275" s="168"/>
      <c r="V2275" s="171"/>
    </row>
    <row r="2276" spans="2:22">
      <c r="B2276" s="102"/>
      <c r="C2276" s="102"/>
      <c r="D2276" s="102"/>
      <c r="E2276" s="102"/>
      <c r="F2276" s="102"/>
      <c r="G2276" s="102"/>
      <c r="H2276" s="102"/>
      <c r="I2276" s="164"/>
      <c r="J2276" s="165"/>
      <c r="K2276" s="166"/>
      <c r="L2276" s="102"/>
      <c r="M2276" s="102"/>
      <c r="N2276" s="102"/>
      <c r="O2276" s="102"/>
      <c r="P2276" s="167"/>
      <c r="Q2276" s="102"/>
      <c r="R2276" s="102"/>
      <c r="S2276" s="102"/>
      <c r="T2276" s="102"/>
      <c r="U2276" s="168"/>
      <c r="V2276" s="171"/>
    </row>
    <row r="2277" spans="2:22">
      <c r="B2277" s="102"/>
      <c r="C2277" s="102"/>
      <c r="D2277" s="102"/>
      <c r="E2277" s="102"/>
      <c r="F2277" s="102"/>
      <c r="G2277" s="102"/>
      <c r="H2277" s="102"/>
      <c r="I2277" s="164"/>
      <c r="J2277" s="165"/>
      <c r="K2277" s="166"/>
      <c r="L2277" s="102"/>
      <c r="M2277" s="102"/>
      <c r="N2277" s="102"/>
      <c r="O2277" s="102"/>
      <c r="P2277" s="167"/>
      <c r="Q2277" s="102"/>
      <c r="R2277" s="102"/>
      <c r="S2277" s="102"/>
      <c r="T2277" s="102"/>
      <c r="U2277" s="168"/>
      <c r="V2277" s="171"/>
    </row>
    <row r="2278" spans="2:22">
      <c r="B2278" s="102"/>
      <c r="C2278" s="102"/>
      <c r="D2278" s="102"/>
      <c r="E2278" s="102"/>
      <c r="F2278" s="102"/>
      <c r="G2278" s="102"/>
      <c r="H2278" s="102"/>
      <c r="I2278" s="164"/>
      <c r="J2278" s="165"/>
      <c r="K2278" s="166"/>
      <c r="L2278" s="102"/>
      <c r="M2278" s="102"/>
      <c r="N2278" s="102"/>
      <c r="O2278" s="102"/>
      <c r="P2278" s="167"/>
      <c r="Q2278" s="102"/>
      <c r="R2278" s="102"/>
      <c r="S2278" s="102"/>
      <c r="T2278" s="102"/>
      <c r="U2278" s="168"/>
      <c r="V2278" s="171"/>
    </row>
    <row r="2279" spans="2:22">
      <c r="B2279" s="102"/>
      <c r="C2279" s="102"/>
      <c r="D2279" s="102"/>
      <c r="E2279" s="102"/>
      <c r="F2279" s="102"/>
      <c r="G2279" s="102"/>
      <c r="H2279" s="102"/>
      <c r="I2279" s="164"/>
      <c r="J2279" s="165"/>
      <c r="K2279" s="166"/>
      <c r="L2279" s="102"/>
      <c r="M2279" s="102"/>
      <c r="N2279" s="102"/>
      <c r="O2279" s="102"/>
      <c r="P2279" s="167"/>
      <c r="Q2279" s="102"/>
      <c r="R2279" s="102"/>
      <c r="S2279" s="102"/>
      <c r="T2279" s="102"/>
      <c r="U2279" s="168"/>
      <c r="V2279" s="171"/>
    </row>
    <row r="2280" spans="2:22">
      <c r="B2280" s="102"/>
      <c r="C2280" s="102"/>
      <c r="D2280" s="102"/>
      <c r="E2280" s="102"/>
      <c r="F2280" s="102"/>
      <c r="G2280" s="102"/>
      <c r="H2280" s="102"/>
      <c r="I2280" s="164"/>
      <c r="J2280" s="165"/>
      <c r="K2280" s="166"/>
      <c r="L2280" s="102"/>
      <c r="M2280" s="102"/>
      <c r="N2280" s="102"/>
      <c r="O2280" s="102"/>
      <c r="P2280" s="167"/>
      <c r="Q2280" s="102"/>
      <c r="R2280" s="102"/>
      <c r="S2280" s="102"/>
      <c r="T2280" s="102"/>
      <c r="U2280" s="168"/>
      <c r="V2280" s="171"/>
    </row>
    <row r="2281" spans="2:22">
      <c r="B2281" s="102"/>
      <c r="C2281" s="102"/>
      <c r="D2281" s="102"/>
      <c r="E2281" s="102"/>
      <c r="F2281" s="102"/>
      <c r="G2281" s="102"/>
      <c r="H2281" s="102"/>
      <c r="I2281" s="164"/>
      <c r="J2281" s="165"/>
      <c r="K2281" s="166"/>
      <c r="L2281" s="102"/>
      <c r="M2281" s="102"/>
      <c r="N2281" s="102"/>
      <c r="O2281" s="102"/>
      <c r="P2281" s="167"/>
      <c r="Q2281" s="102"/>
      <c r="R2281" s="102"/>
      <c r="S2281" s="102"/>
      <c r="T2281" s="102"/>
      <c r="U2281" s="168"/>
      <c r="V2281" s="171"/>
    </row>
    <row r="2282" spans="2:22">
      <c r="B2282" s="102"/>
      <c r="C2282" s="102"/>
      <c r="D2282" s="102"/>
      <c r="E2282" s="102"/>
      <c r="F2282" s="102"/>
      <c r="G2282" s="102"/>
      <c r="H2282" s="102"/>
      <c r="I2282" s="164"/>
      <c r="J2282" s="165"/>
      <c r="K2282" s="166"/>
      <c r="L2282" s="102"/>
      <c r="M2282" s="102"/>
      <c r="N2282" s="102"/>
      <c r="O2282" s="102"/>
      <c r="P2282" s="167"/>
      <c r="Q2282" s="102"/>
      <c r="R2282" s="102"/>
      <c r="S2282" s="102"/>
      <c r="T2282" s="102"/>
      <c r="U2282" s="168"/>
      <c r="V2282" s="171"/>
    </row>
    <row r="2283" spans="2:22">
      <c r="B2283" s="102"/>
      <c r="C2283" s="102"/>
      <c r="D2283" s="102"/>
      <c r="E2283" s="102"/>
      <c r="F2283" s="102"/>
      <c r="G2283" s="102"/>
      <c r="H2283" s="102"/>
      <c r="I2283" s="164"/>
      <c r="J2283" s="165"/>
      <c r="K2283" s="166"/>
      <c r="L2283" s="102"/>
      <c r="M2283" s="102"/>
      <c r="N2283" s="102"/>
      <c r="O2283" s="102"/>
      <c r="P2283" s="167"/>
      <c r="Q2283" s="102"/>
      <c r="R2283" s="102"/>
      <c r="S2283" s="102"/>
      <c r="T2283" s="102"/>
      <c r="U2283" s="168"/>
      <c r="V2283" s="171"/>
    </row>
    <row r="2284" spans="2:22">
      <c r="B2284" s="102"/>
      <c r="C2284" s="102"/>
      <c r="D2284" s="102"/>
      <c r="E2284" s="102"/>
      <c r="F2284" s="102"/>
      <c r="G2284" s="102"/>
      <c r="H2284" s="102"/>
      <c r="I2284" s="164"/>
      <c r="J2284" s="165"/>
      <c r="K2284" s="166"/>
      <c r="L2284" s="102"/>
      <c r="M2284" s="102"/>
      <c r="N2284" s="102"/>
      <c r="O2284" s="102"/>
      <c r="P2284" s="167"/>
      <c r="Q2284" s="102"/>
      <c r="R2284" s="102"/>
      <c r="S2284" s="102"/>
      <c r="T2284" s="102"/>
      <c r="U2284" s="168"/>
      <c r="V2284" s="171"/>
    </row>
    <row r="2285" spans="2:22">
      <c r="B2285" s="102"/>
      <c r="C2285" s="102"/>
      <c r="D2285" s="102"/>
      <c r="E2285" s="102"/>
      <c r="F2285" s="102"/>
      <c r="G2285" s="102"/>
      <c r="H2285" s="102"/>
      <c r="I2285" s="164"/>
      <c r="J2285" s="165"/>
      <c r="K2285" s="166"/>
      <c r="L2285" s="102"/>
      <c r="M2285" s="102"/>
      <c r="N2285" s="102"/>
      <c r="O2285" s="102"/>
      <c r="P2285" s="167"/>
      <c r="Q2285" s="102"/>
      <c r="R2285" s="102"/>
      <c r="S2285" s="102"/>
      <c r="T2285" s="102"/>
      <c r="U2285" s="168"/>
      <c r="V2285" s="171"/>
    </row>
    <row r="2286" spans="2:22">
      <c r="B2286" s="102"/>
      <c r="C2286" s="102"/>
      <c r="D2286" s="102"/>
      <c r="E2286" s="102"/>
      <c r="F2286" s="102"/>
      <c r="G2286" s="102"/>
      <c r="H2286" s="102"/>
      <c r="I2286" s="164"/>
      <c r="J2286" s="165"/>
      <c r="K2286" s="166"/>
      <c r="L2286" s="102"/>
      <c r="M2286" s="102"/>
      <c r="N2286" s="102"/>
      <c r="O2286" s="102"/>
      <c r="P2286" s="167"/>
      <c r="Q2286" s="102"/>
      <c r="R2286" s="102"/>
      <c r="S2286" s="102"/>
      <c r="T2286" s="102"/>
      <c r="U2286" s="168"/>
      <c r="V2286" s="171"/>
    </row>
    <row r="2287" spans="2:22">
      <c r="B2287" s="102"/>
      <c r="C2287" s="102"/>
      <c r="D2287" s="102"/>
      <c r="E2287" s="102"/>
      <c r="F2287" s="102"/>
      <c r="G2287" s="102"/>
      <c r="H2287" s="102"/>
      <c r="I2287" s="164"/>
      <c r="J2287" s="165"/>
      <c r="K2287" s="166"/>
      <c r="L2287" s="102"/>
      <c r="M2287" s="102"/>
      <c r="N2287" s="102"/>
      <c r="O2287" s="102"/>
      <c r="P2287" s="167"/>
      <c r="Q2287" s="102"/>
      <c r="R2287" s="102"/>
      <c r="S2287" s="102"/>
      <c r="T2287" s="102"/>
      <c r="U2287" s="168"/>
      <c r="V2287" s="171"/>
    </row>
    <row r="2288" spans="2:22">
      <c r="B2288" s="102"/>
      <c r="C2288" s="102"/>
      <c r="D2288" s="102"/>
      <c r="E2288" s="102"/>
      <c r="F2288" s="102"/>
      <c r="G2288" s="102"/>
      <c r="H2288" s="102"/>
      <c r="I2288" s="164"/>
      <c r="J2288" s="165"/>
      <c r="K2288" s="166"/>
      <c r="L2288" s="102"/>
      <c r="M2288" s="102"/>
      <c r="N2288" s="102"/>
      <c r="O2288" s="102"/>
      <c r="P2288" s="167"/>
      <c r="Q2288" s="102"/>
      <c r="R2288" s="102"/>
      <c r="S2288" s="102"/>
      <c r="T2288" s="102"/>
      <c r="U2288" s="168"/>
      <c r="V2288" s="171"/>
    </row>
  </sheetData>
  <mergeCells count="8">
    <mergeCell ref="B19:AK19"/>
    <mergeCell ref="C154:E154"/>
    <mergeCell ref="B1:AK1"/>
    <mergeCell ref="B2:AI2"/>
    <mergeCell ref="B3:AK3"/>
    <mergeCell ref="B4:AI4"/>
    <mergeCell ref="A18:E18"/>
    <mergeCell ref="P18:AI18"/>
  </mergeCells>
  <phoneticPr fontId="0" type="noConversion"/>
  <hyperlinks>
    <hyperlink ref="AE82" r:id="rId1" display="mailto:opatow@gminyrp.pl"/>
    <hyperlink ref="AE71" r:id="rId2" display="mailto:sekretariatug@wp.pl"/>
    <hyperlink ref="AE51" r:id="rId3"/>
    <hyperlink ref="AE97" r:id="rId4"/>
    <hyperlink ref="AE9" r:id="rId5" display="mailto:podlesny@um.bierun.pl"/>
    <hyperlink ref="AE62" r:id="rId6" display="mailto:promocja@mykanow.pl"/>
    <hyperlink ref="AE96" r:id="rId7"/>
    <hyperlink ref="AE15" r:id="rId8" display="mailto:zdprybnik@o2.pl"/>
    <hyperlink ref="AE49" r:id="rId9" display="mailto:koszecin@koszecin.pl"/>
    <hyperlink ref="AE76" r:id="rId10"/>
    <hyperlink ref="AE81" r:id="rId11"/>
    <hyperlink ref="AE75" r:id="rId12"/>
    <hyperlink ref="AE54" r:id="rId13"/>
    <hyperlink ref="AE58" r:id="rId14"/>
    <hyperlink ref="AE16" r:id="rId15"/>
    <hyperlink ref="AE66" r:id="rId16"/>
    <hyperlink ref="AE27" r:id="rId17" display="mailto:drogi@zdp.powiat.bielsko.pl"/>
    <hyperlink ref="AE34" r:id="rId18" display="mailto:w.borucinski@bojszowy.pl"/>
    <hyperlink ref="AE78" r:id="rId19" display="mailto:pzd@klobuck.pl"/>
    <hyperlink ref="AE93" r:id="rId20" display="mailto:uglelow@op.pl"/>
    <hyperlink ref="AE11" r:id="rId21"/>
    <hyperlink ref="AE72" r:id="rId22"/>
    <hyperlink ref="AE91" r:id="rId23" display="mailto:zkusmierska@czestochowa.powiat.pl"/>
    <hyperlink ref="AE67" r:id="rId24" display="mailto:ue@krzepice.pl"/>
    <hyperlink ref="AE98" r:id="rId25" display="mailto:pzd@klobuck.pl"/>
    <hyperlink ref="AE57" r:id="rId26" display="mailto:srodkipomocowe@gmail.com"/>
    <hyperlink ref="AE50" r:id="rId27" display="mailto:inwestycje@wozniki.pl"/>
    <hyperlink ref="AE74" r:id="rId28" display="mailto:mchaladus@olsztyn.ug.gov.pl"/>
    <hyperlink ref="AE53" r:id="rId29" display="mailto:um.bkpf@rydultowy.pl"/>
    <hyperlink ref="AE43" r:id="rId30" display="mailto:zastepca@herby.pl"/>
    <hyperlink ref="AE39" r:id="rId31" display="mailto:ug@radziechowy-wieprz.pl"/>
    <hyperlink ref="AE69" r:id="rId32" display="mailto:s.peryga@janow.pl"/>
    <hyperlink ref="AE28" r:id="rId33" display="mailto:s.peryga@janow.pl"/>
    <hyperlink ref="AE95" r:id="rId34" display="mailto:ugswinna@ugswinna.ig.pl"/>
    <hyperlink ref="AE31" r:id="rId35" display="mailto:sekretariat@wilkowice.pl"/>
    <hyperlink ref="AE6" r:id="rId36"/>
    <hyperlink ref="AE65" r:id="rId37"/>
    <hyperlink ref="AE85" r:id="rId38"/>
    <hyperlink ref="AE47" r:id="rId39"/>
    <hyperlink ref="AE70" r:id="rId40"/>
    <hyperlink ref="AE10" r:id="rId41" display="mailto:ir@zebrzydowice.pl"/>
    <hyperlink ref="AE99" r:id="rId42"/>
    <hyperlink ref="AE38" r:id="rId43"/>
    <hyperlink ref="AE86" r:id="rId44"/>
    <hyperlink ref="AE26" r:id="rId45"/>
    <hyperlink ref="AE83" r:id="rId46" display="mailto:andrzej_wojcik22@wp.pl"/>
    <hyperlink ref="AE24" r:id="rId47"/>
    <hyperlink ref="AE84" r:id="rId48"/>
    <hyperlink ref="AE40" r:id="rId49" display="mailto:karinastepien@wp.pl"/>
    <hyperlink ref="AE56" r:id="rId50" display="mailto:umig@szczekociny.pl"/>
    <hyperlink ref="AE87" r:id="rId51" display="mailto:zamowienia@mstow.pl"/>
    <hyperlink ref="AE44" r:id="rId52" display="mailto:sekretariat@jasienica.pl"/>
    <hyperlink ref="AE14" r:id="rId53" display="mailto:ugrajcza@rajcza.com.pl"/>
    <hyperlink ref="AE45" r:id="rId54" display="mailto:fe@um.skoczow.pl"/>
    <hyperlink ref="AE32" r:id="rId55" display="mailto:fe@um.skoczow.pl"/>
    <hyperlink ref="AE89" r:id="rId56" display="mailto:srodkipomocowe@gmail.com"/>
    <hyperlink ref="AE35" r:id="rId57" display="mailto:inwestycje@jelesnia.pl"/>
    <hyperlink ref="AE33" r:id="rId58" display="mailto:paliga.miroslaw@gmail.com"/>
    <hyperlink ref="AE36" r:id="rId59" display="mailto:sekretariat@zywiec.pl"/>
    <hyperlink ref="AE12" r:id="rId60" display="mailto:ggugchelmsl@poczta.fm"/>
    <hyperlink ref="AE41" r:id="rId61" display="mailto:ggugchelmsl@poczta.fm"/>
    <hyperlink ref="AE48" r:id="rId62" display="mailto:ggugchelmsl@poczta.fm"/>
    <hyperlink ref="AE60" r:id="rId63"/>
    <hyperlink ref="AE37" r:id="rId64"/>
    <hyperlink ref="AE73" r:id="rId65"/>
    <hyperlink ref="AE52" r:id="rId66"/>
    <hyperlink ref="AE42" r:id="rId67"/>
    <hyperlink ref="AE25" r:id="rId68"/>
    <hyperlink ref="AE80" r:id="rId69"/>
    <hyperlink ref="AE90" r:id="rId70"/>
    <hyperlink ref="AE88" r:id="rId71"/>
    <hyperlink ref="AE7" r:id="rId72"/>
    <hyperlink ref="AE29" r:id="rId73"/>
    <hyperlink ref="AE46" r:id="rId74"/>
    <hyperlink ref="AE64" r:id="rId75"/>
    <hyperlink ref="AE61" r:id="rId76"/>
    <hyperlink ref="AE13" r:id="rId77"/>
    <hyperlink ref="AE30" r:id="rId78"/>
    <hyperlink ref="AE55" r:id="rId79"/>
    <hyperlink ref="AE92" r:id="rId80"/>
    <hyperlink ref="AE94" r:id="rId81"/>
    <hyperlink ref="AE17" r:id="rId82"/>
  </hyperlinks>
  <pageMargins left="0.86614173228346458" right="0.31496062992125984" top="0.74803149606299213" bottom="0.39370078740157483" header="0.31496062992125984" footer="0.31496062992125984"/>
  <pageSetup paperSize="9" scale="85" orientation="landscape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opLeftCell="A22" workbookViewId="0">
      <selection activeCell="B48" sqref="B1:H48"/>
    </sheetView>
  </sheetViews>
  <sheetFormatPr defaultRowHeight="14.25"/>
  <cols>
    <col min="3" max="3" width="13.375" customWidth="1"/>
    <col min="4" max="4" width="15" customWidth="1"/>
    <col min="5" max="5" width="21.625" customWidth="1"/>
    <col min="6" max="6" width="14.625" customWidth="1"/>
    <col min="7" max="7" width="14.25" customWidth="1"/>
    <col min="8" max="8" width="12.5" customWidth="1"/>
    <col min="9" max="9" width="9" style="61"/>
  </cols>
  <sheetData>
    <row r="1" spans="2:8">
      <c r="B1" s="104"/>
      <c r="C1" s="104"/>
      <c r="D1" s="104"/>
      <c r="E1" s="104"/>
      <c r="F1" s="104"/>
      <c r="G1" s="104"/>
      <c r="H1" s="104"/>
    </row>
    <row r="2" spans="2:8">
      <c r="B2" s="426" t="s">
        <v>541</v>
      </c>
      <c r="C2" s="427"/>
      <c r="D2" s="427"/>
      <c r="E2" s="427"/>
      <c r="F2" s="427"/>
      <c r="G2" s="427"/>
      <c r="H2" s="428"/>
    </row>
    <row r="3" spans="2:8">
      <c r="B3" s="182"/>
      <c r="C3" s="182"/>
      <c r="D3" s="182"/>
      <c r="E3" s="182"/>
      <c r="F3" s="182"/>
      <c r="G3" s="182"/>
      <c r="H3" s="182"/>
    </row>
    <row r="4" spans="2:8">
      <c r="B4" s="424" t="s">
        <v>533</v>
      </c>
      <c r="C4" s="424"/>
      <c r="D4" s="424"/>
      <c r="E4" s="424"/>
      <c r="F4" s="424"/>
      <c r="G4" s="424"/>
      <c r="H4" s="424"/>
    </row>
    <row r="5" spans="2:8">
      <c r="B5" s="430" t="s">
        <v>539</v>
      </c>
      <c r="C5" s="430"/>
      <c r="D5" s="430"/>
      <c r="E5" s="430"/>
      <c r="F5" s="430"/>
      <c r="G5" s="430"/>
      <c r="H5" s="430"/>
    </row>
    <row r="6" spans="2:8" ht="46.5" customHeight="1">
      <c r="B6" s="179" t="s">
        <v>491</v>
      </c>
      <c r="C6" s="179" t="s">
        <v>1116</v>
      </c>
      <c r="D6" s="179" t="s">
        <v>1118</v>
      </c>
      <c r="E6" s="179" t="s">
        <v>1117</v>
      </c>
      <c r="F6" s="179" t="s">
        <v>1120</v>
      </c>
      <c r="G6" s="179" t="s">
        <v>1119</v>
      </c>
      <c r="H6" s="179" t="s">
        <v>1132</v>
      </c>
    </row>
    <row r="7" spans="2:8" ht="63.75">
      <c r="B7" s="180">
        <v>17</v>
      </c>
      <c r="C7" s="180" t="s">
        <v>1145</v>
      </c>
      <c r="D7" s="180" t="s">
        <v>23</v>
      </c>
      <c r="E7" s="180" t="s">
        <v>24</v>
      </c>
      <c r="F7" s="180">
        <v>5338738.21</v>
      </c>
      <c r="G7" s="180">
        <v>1871315.85</v>
      </c>
      <c r="H7" s="180">
        <v>35.049999999999997</v>
      </c>
    </row>
    <row r="8" spans="2:8">
      <c r="B8" s="104"/>
      <c r="C8" s="104"/>
      <c r="D8" s="104"/>
      <c r="E8" s="104"/>
      <c r="F8" s="104"/>
      <c r="G8" s="104"/>
      <c r="H8" s="104"/>
    </row>
    <row r="9" spans="2:8">
      <c r="B9" s="429" t="s">
        <v>537</v>
      </c>
      <c r="C9" s="429"/>
      <c r="D9" s="429"/>
      <c r="E9" s="429"/>
      <c r="F9" s="429"/>
      <c r="G9" s="429"/>
      <c r="H9" s="429"/>
    </row>
    <row r="10" spans="2:8">
      <c r="B10" s="431" t="s">
        <v>538</v>
      </c>
      <c r="C10" s="431"/>
      <c r="D10" s="431"/>
      <c r="E10" s="431"/>
      <c r="F10" s="431"/>
      <c r="G10" s="431"/>
      <c r="H10" s="431"/>
    </row>
    <row r="11" spans="2:8" ht="57.75" customHeight="1">
      <c r="B11" s="179" t="s">
        <v>491</v>
      </c>
      <c r="C11" s="179" t="s">
        <v>1116</v>
      </c>
      <c r="D11" s="179" t="s">
        <v>1118</v>
      </c>
      <c r="E11" s="179" t="s">
        <v>1117</v>
      </c>
      <c r="F11" s="179" t="s">
        <v>1120</v>
      </c>
      <c r="G11" s="179" t="s">
        <v>1119</v>
      </c>
      <c r="H11" s="179" t="s">
        <v>1132</v>
      </c>
    </row>
    <row r="12" spans="2:8" ht="76.5">
      <c r="B12" s="183">
        <v>5</v>
      </c>
      <c r="C12" s="180" t="s">
        <v>561</v>
      </c>
      <c r="D12" s="180" t="s">
        <v>35</v>
      </c>
      <c r="E12" s="180" t="s">
        <v>36</v>
      </c>
      <c r="F12" s="108">
        <v>13781071.85</v>
      </c>
      <c r="G12" s="175">
        <v>11713911.07</v>
      </c>
      <c r="H12" s="174" t="s">
        <v>535</v>
      </c>
    </row>
    <row r="13" spans="2:8">
      <c r="B13" s="104"/>
      <c r="C13" s="104"/>
      <c r="D13" s="104"/>
      <c r="E13" s="104"/>
      <c r="F13" s="104"/>
      <c r="G13" s="104"/>
      <c r="H13" s="104"/>
    </row>
    <row r="14" spans="2:8">
      <c r="B14" s="104"/>
      <c r="C14" s="104"/>
      <c r="D14" s="104"/>
      <c r="E14" s="104"/>
      <c r="F14" s="104"/>
      <c r="G14" s="104"/>
      <c r="H14" s="104"/>
    </row>
    <row r="15" spans="2:8">
      <c r="B15" s="432" t="s">
        <v>534</v>
      </c>
      <c r="C15" s="432"/>
      <c r="D15" s="432"/>
      <c r="E15" s="432"/>
      <c r="F15" s="432"/>
      <c r="G15" s="432"/>
      <c r="H15" s="432"/>
    </row>
    <row r="16" spans="2:8">
      <c r="B16" s="430" t="s">
        <v>539</v>
      </c>
      <c r="C16" s="430"/>
      <c r="D16" s="430"/>
      <c r="E16" s="430"/>
      <c r="F16" s="430"/>
      <c r="G16" s="430"/>
      <c r="H16" s="430"/>
    </row>
    <row r="17" spans="2:11" ht="51.75" customHeight="1">
      <c r="B17" s="179" t="s">
        <v>491</v>
      </c>
      <c r="C17" s="179" t="s">
        <v>1116</v>
      </c>
      <c r="D17" s="179" t="s">
        <v>1118</v>
      </c>
      <c r="E17" s="179" t="s">
        <v>1117</v>
      </c>
      <c r="F17" s="179" t="s">
        <v>1120</v>
      </c>
      <c r="G17" s="179" t="s">
        <v>1119</v>
      </c>
      <c r="H17" s="179" t="s">
        <v>1132</v>
      </c>
    </row>
    <row r="18" spans="2:11" ht="63.75">
      <c r="B18" s="183">
        <v>17</v>
      </c>
      <c r="C18" s="180" t="s">
        <v>1145</v>
      </c>
      <c r="D18" s="180" t="s">
        <v>23</v>
      </c>
      <c r="E18" s="180" t="s">
        <v>24</v>
      </c>
      <c r="F18" s="108">
        <v>5338738.21</v>
      </c>
      <c r="G18" s="108">
        <v>4537927.4800000004</v>
      </c>
      <c r="H18" s="124">
        <f>G18/F18</f>
        <v>0.85000000028096534</v>
      </c>
    </row>
    <row r="19" spans="2:11" ht="76.5">
      <c r="B19" s="183">
        <v>18</v>
      </c>
      <c r="C19" s="180" t="s">
        <v>561</v>
      </c>
      <c r="D19" s="180" t="s">
        <v>35</v>
      </c>
      <c r="E19" s="180" t="s">
        <v>36</v>
      </c>
      <c r="F19" s="108">
        <v>13781071.85</v>
      </c>
      <c r="G19" s="175">
        <v>11713911.07</v>
      </c>
      <c r="H19" s="174" t="s">
        <v>536</v>
      </c>
    </row>
    <row r="20" spans="2:11" ht="63" customHeight="1">
      <c r="B20" s="433" t="s">
        <v>550</v>
      </c>
      <c r="C20" s="433"/>
      <c r="D20" s="433"/>
      <c r="E20" s="433"/>
      <c r="F20" s="433"/>
      <c r="G20" s="433"/>
      <c r="H20" s="433"/>
    </row>
    <row r="21" spans="2:11">
      <c r="B21" s="104"/>
      <c r="C21" s="104"/>
      <c r="D21" s="104"/>
      <c r="E21" s="104"/>
      <c r="F21" s="104"/>
      <c r="G21" s="104"/>
      <c r="H21" s="104"/>
    </row>
    <row r="22" spans="2:11">
      <c r="B22" s="425" t="s">
        <v>540</v>
      </c>
      <c r="C22" s="425"/>
      <c r="D22" s="425"/>
      <c r="E22" s="425"/>
      <c r="F22" s="425"/>
      <c r="G22" s="425"/>
      <c r="H22" s="425"/>
    </row>
    <row r="23" spans="2:11">
      <c r="B23" s="104"/>
      <c r="C23" s="104"/>
      <c r="D23" s="104"/>
      <c r="E23" s="104"/>
      <c r="F23" s="104"/>
      <c r="G23" s="104"/>
      <c r="H23" s="104"/>
    </row>
    <row r="24" spans="2:11">
      <c r="B24" s="424" t="s">
        <v>533</v>
      </c>
      <c r="C24" s="424"/>
      <c r="D24" s="424"/>
      <c r="E24" s="424"/>
      <c r="F24" s="424"/>
      <c r="G24" s="424"/>
      <c r="H24" s="424"/>
    </row>
    <row r="25" spans="2:11">
      <c r="B25" s="431" t="s">
        <v>539</v>
      </c>
      <c r="C25" s="431"/>
      <c r="D25" s="431"/>
      <c r="E25" s="431"/>
      <c r="F25" s="431"/>
      <c r="G25" s="431"/>
      <c r="H25" s="431"/>
    </row>
    <row r="26" spans="2:11" s="173" customFormat="1" ht="48" customHeight="1">
      <c r="B26" s="179" t="s">
        <v>491</v>
      </c>
      <c r="C26" s="179" t="s">
        <v>1116</v>
      </c>
      <c r="D26" s="179" t="s">
        <v>1118</v>
      </c>
      <c r="E26" s="179" t="s">
        <v>1117</v>
      </c>
      <c r="F26" s="179" t="s">
        <v>1120</v>
      </c>
      <c r="G26" s="179" t="s">
        <v>1119</v>
      </c>
      <c r="H26" s="179" t="s">
        <v>1132</v>
      </c>
      <c r="I26" s="181"/>
    </row>
    <row r="27" spans="2:11" ht="38.25">
      <c r="B27" s="183">
        <v>10</v>
      </c>
      <c r="C27" s="180" t="s">
        <v>1151</v>
      </c>
      <c r="D27" s="180" t="s">
        <v>160</v>
      </c>
      <c r="E27" s="180" t="s">
        <v>161</v>
      </c>
      <c r="F27" s="184">
        <v>6187181.4199999999</v>
      </c>
      <c r="G27" s="184">
        <v>3122670.46</v>
      </c>
      <c r="H27" s="108">
        <v>50.47</v>
      </c>
      <c r="I27" s="62"/>
      <c r="J27" s="60"/>
      <c r="K27" s="60"/>
    </row>
    <row r="28" spans="2:11" ht="51">
      <c r="B28" s="183">
        <v>11</v>
      </c>
      <c r="C28" s="180" t="s">
        <v>1159</v>
      </c>
      <c r="D28" s="180" t="s">
        <v>162</v>
      </c>
      <c r="E28" s="180" t="s">
        <v>163</v>
      </c>
      <c r="F28" s="184">
        <v>8387821.4400000004</v>
      </c>
      <c r="G28" s="184">
        <v>4233333.4800000004</v>
      </c>
      <c r="H28" s="108">
        <v>50.47</v>
      </c>
      <c r="I28" s="62"/>
      <c r="J28" s="60"/>
      <c r="K28" s="60"/>
    </row>
    <row r="29" spans="2:11">
      <c r="B29" s="434" t="s">
        <v>1123</v>
      </c>
      <c r="C29" s="435"/>
      <c r="D29" s="435"/>
      <c r="E29" s="435"/>
      <c r="F29" s="436"/>
      <c r="G29" s="186"/>
      <c r="H29" s="187"/>
      <c r="I29" s="70"/>
      <c r="J29" s="60"/>
      <c r="K29" s="60"/>
    </row>
    <row r="30" spans="2:11">
      <c r="B30" s="116"/>
      <c r="C30" s="116"/>
      <c r="D30" s="116"/>
      <c r="E30" s="116"/>
      <c r="F30" s="116"/>
      <c r="G30" s="116"/>
      <c r="H30" s="116"/>
      <c r="I30" s="62"/>
      <c r="J30" s="60"/>
      <c r="K30" s="60"/>
    </row>
    <row r="31" spans="2:11">
      <c r="B31" s="424" t="s">
        <v>533</v>
      </c>
      <c r="C31" s="424"/>
      <c r="D31" s="424"/>
      <c r="E31" s="424"/>
      <c r="F31" s="424"/>
      <c r="G31" s="424"/>
      <c r="H31" s="424"/>
    </row>
    <row r="32" spans="2:11">
      <c r="B32" s="431" t="s">
        <v>538</v>
      </c>
      <c r="C32" s="431"/>
      <c r="D32" s="431"/>
      <c r="E32" s="431"/>
      <c r="F32" s="431"/>
      <c r="G32" s="431"/>
      <c r="H32" s="431"/>
    </row>
    <row r="33" spans="1:37" ht="38.25">
      <c r="B33" s="179" t="s">
        <v>491</v>
      </c>
      <c r="C33" s="179" t="s">
        <v>1116</v>
      </c>
      <c r="D33" s="179" t="s">
        <v>1118</v>
      </c>
      <c r="E33" s="179" t="s">
        <v>1117</v>
      </c>
      <c r="F33" s="179" t="s">
        <v>1120</v>
      </c>
      <c r="G33" s="179" t="s">
        <v>1119</v>
      </c>
      <c r="H33" s="179" t="s">
        <v>1132</v>
      </c>
    </row>
    <row r="34" spans="1:37" s="1" customFormat="1" ht="66.75" customHeight="1">
      <c r="A34" s="178"/>
      <c r="B34" s="185">
        <v>3</v>
      </c>
      <c r="C34" s="180" t="s">
        <v>1161</v>
      </c>
      <c r="D34" s="180" t="s">
        <v>170</v>
      </c>
      <c r="E34" s="180" t="s">
        <v>171</v>
      </c>
      <c r="F34" s="175">
        <v>3778857.28</v>
      </c>
      <c r="G34" s="175">
        <v>3212028.68</v>
      </c>
      <c r="H34" s="108">
        <v>85</v>
      </c>
    </row>
    <row r="35" spans="1:37">
      <c r="B35" s="104"/>
      <c r="C35" s="104"/>
      <c r="D35" s="104"/>
      <c r="E35" s="104"/>
      <c r="F35" s="104"/>
      <c r="G35" s="104"/>
      <c r="H35" s="104"/>
    </row>
    <row r="36" spans="1:37">
      <c r="B36" s="104"/>
      <c r="C36" s="104"/>
      <c r="D36" s="104"/>
      <c r="E36" s="104"/>
      <c r="F36" s="104"/>
      <c r="G36" s="104"/>
      <c r="H36" s="104"/>
    </row>
    <row r="37" spans="1:37">
      <c r="B37" s="104"/>
      <c r="C37" s="104"/>
      <c r="D37" s="104"/>
      <c r="E37" s="104"/>
      <c r="F37" s="104"/>
      <c r="G37" s="104"/>
      <c r="H37" s="104"/>
    </row>
    <row r="38" spans="1:37">
      <c r="B38" s="104"/>
      <c r="C38" s="104"/>
      <c r="D38" s="104"/>
      <c r="E38" s="104"/>
      <c r="F38" s="104"/>
      <c r="G38" s="104"/>
      <c r="H38" s="104"/>
    </row>
    <row r="39" spans="1:37">
      <c r="B39" s="104"/>
      <c r="C39" s="104"/>
      <c r="D39" s="104"/>
      <c r="E39" s="104"/>
      <c r="F39" s="104"/>
      <c r="G39" s="104"/>
      <c r="H39" s="104"/>
    </row>
    <row r="40" spans="1:37">
      <c r="B40" s="104"/>
      <c r="C40" s="104"/>
      <c r="D40" s="104"/>
      <c r="E40" s="104"/>
      <c r="F40" s="104"/>
      <c r="G40" s="104"/>
      <c r="H40" s="104"/>
    </row>
    <row r="41" spans="1:37">
      <c r="B41" s="429" t="s">
        <v>534</v>
      </c>
      <c r="C41" s="429"/>
      <c r="D41" s="429"/>
      <c r="E41" s="429"/>
      <c r="F41" s="429"/>
      <c r="G41" s="429"/>
      <c r="H41" s="429"/>
    </row>
    <row r="42" spans="1:37">
      <c r="B42" s="104" t="s">
        <v>539</v>
      </c>
      <c r="C42" s="104"/>
      <c r="D42" s="104"/>
      <c r="E42" s="104"/>
      <c r="F42" s="104"/>
      <c r="G42" s="104"/>
      <c r="H42" s="104"/>
    </row>
    <row r="43" spans="1:37" s="1" customFormat="1" ht="65.25" customHeight="1">
      <c r="A43" s="176"/>
      <c r="B43" s="156" t="s">
        <v>491</v>
      </c>
      <c r="C43" s="156" t="s">
        <v>1116</v>
      </c>
      <c r="D43" s="156" t="s">
        <v>1118</v>
      </c>
      <c r="E43" s="156" t="s">
        <v>1117</v>
      </c>
      <c r="F43" s="156" t="s">
        <v>1120</v>
      </c>
      <c r="G43" s="156" t="s">
        <v>1119</v>
      </c>
      <c r="H43" s="156" t="s">
        <v>1131</v>
      </c>
      <c r="I43" s="2"/>
    </row>
    <row r="44" spans="1:37" s="1" customFormat="1" ht="38.25">
      <c r="A44" s="177"/>
      <c r="B44" s="183">
        <v>10</v>
      </c>
      <c r="C44" s="180" t="s">
        <v>1151</v>
      </c>
      <c r="D44" s="180" t="s">
        <v>160</v>
      </c>
      <c r="E44" s="180" t="s">
        <v>161</v>
      </c>
      <c r="F44" s="184">
        <v>6187181.4199999999</v>
      </c>
      <c r="G44" s="184">
        <v>5259104.2069999995</v>
      </c>
      <c r="H44" s="108">
        <v>85</v>
      </c>
      <c r="I44" s="2"/>
    </row>
    <row r="45" spans="1:37" s="1" customFormat="1" ht="51">
      <c r="A45" s="177"/>
      <c r="B45" s="183">
        <v>11</v>
      </c>
      <c r="C45" s="180" t="s">
        <v>1159</v>
      </c>
      <c r="D45" s="180" t="s">
        <v>162</v>
      </c>
      <c r="E45" s="180" t="s">
        <v>163</v>
      </c>
      <c r="F45" s="184">
        <v>8387821.4400000004</v>
      </c>
      <c r="G45" s="184">
        <v>7129648.2240000004</v>
      </c>
      <c r="H45" s="174" t="s">
        <v>535</v>
      </c>
      <c r="I45" s="2"/>
    </row>
    <row r="46" spans="1:37" s="1" customFormat="1" ht="66.75" customHeight="1">
      <c r="A46" s="177"/>
      <c r="B46" s="183">
        <v>12</v>
      </c>
      <c r="C46" s="180" t="s">
        <v>1161</v>
      </c>
      <c r="D46" s="180" t="s">
        <v>170</v>
      </c>
      <c r="E46" s="180" t="s">
        <v>171</v>
      </c>
      <c r="F46" s="184">
        <v>3778857.28</v>
      </c>
      <c r="G46" s="184">
        <v>3212028.68</v>
      </c>
      <c r="H46" s="174" t="s">
        <v>536</v>
      </c>
      <c r="I46" s="61"/>
    </row>
    <row r="48" spans="1:37" ht="60" customHeight="1">
      <c r="B48" s="423" t="s">
        <v>551</v>
      </c>
      <c r="C48" s="423"/>
      <c r="D48" s="423"/>
      <c r="E48" s="423"/>
      <c r="F48" s="423"/>
      <c r="G48" s="423"/>
      <c r="H48" s="42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</row>
  </sheetData>
  <mergeCells count="16">
    <mergeCell ref="B48:H48"/>
    <mergeCell ref="B31:H31"/>
    <mergeCell ref="B22:H22"/>
    <mergeCell ref="B2:H2"/>
    <mergeCell ref="B41:H41"/>
    <mergeCell ref="B9:H9"/>
    <mergeCell ref="B5:H5"/>
    <mergeCell ref="B10:H10"/>
    <mergeCell ref="B16:H16"/>
    <mergeCell ref="B25:H25"/>
    <mergeCell ref="B32:H32"/>
    <mergeCell ref="B4:H4"/>
    <mergeCell ref="B15:H15"/>
    <mergeCell ref="B20:H20"/>
    <mergeCell ref="B24:H24"/>
    <mergeCell ref="B29:F29"/>
  </mergeCells>
  <phoneticPr fontId="0" type="noConversion"/>
  <pageMargins left="0.70866141732283472" right="0.70866141732283472" top="0.39" bottom="0.4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91"/>
  <sheetViews>
    <sheetView topLeftCell="B13" workbookViewId="0">
      <selection activeCell="H26" sqref="H26"/>
    </sheetView>
  </sheetViews>
  <sheetFormatPr defaultRowHeight="14.25"/>
  <cols>
    <col min="2" max="2" width="2.375" customWidth="1"/>
    <col min="3" max="3" width="14.875" customWidth="1"/>
    <col min="4" max="4" width="15.625" style="60" customWidth="1"/>
    <col min="5" max="5" width="13.125" style="60" customWidth="1"/>
    <col min="6" max="6" width="35.125" style="60" customWidth="1"/>
    <col min="7" max="7" width="12.125" style="57" customWidth="1"/>
    <col min="8" max="8" width="16.25" style="57" customWidth="1"/>
    <col min="9" max="9" width="12.75" customWidth="1"/>
  </cols>
  <sheetData>
    <row r="1" spans="3:9" ht="14.25" customHeight="1">
      <c r="D1" s="447" t="s">
        <v>525</v>
      </c>
      <c r="E1" s="447"/>
      <c r="F1" s="447"/>
      <c r="H1" s="57">
        <v>17922409.109999999</v>
      </c>
    </row>
    <row r="3" spans="3:9" s="4" customFormat="1">
      <c r="D3" s="5"/>
      <c r="E3" s="5"/>
      <c r="F3" s="5"/>
      <c r="G3" s="6"/>
      <c r="H3" s="7"/>
    </row>
    <row r="4" spans="3:9" s="4" customFormat="1" ht="18.75" customHeight="1">
      <c r="C4" s="448" t="s">
        <v>492</v>
      </c>
      <c r="D4" s="448"/>
      <c r="E4" s="448"/>
      <c r="F4" s="448"/>
      <c r="G4" s="448"/>
      <c r="H4" s="448"/>
      <c r="I4" s="448"/>
    </row>
    <row r="5" spans="3:9" s="4" customFormat="1">
      <c r="C5" s="449" t="s">
        <v>493</v>
      </c>
      <c r="D5" s="447" t="s">
        <v>525</v>
      </c>
      <c r="E5" s="447"/>
      <c r="F5" s="447"/>
      <c r="G5" s="447">
        <v>17000000</v>
      </c>
      <c r="H5" s="447"/>
      <c r="I5" s="447"/>
    </row>
    <row r="6" spans="3:9" s="4" customFormat="1">
      <c r="C6" s="450"/>
      <c r="D6" s="458" t="s">
        <v>494</v>
      </c>
      <c r="E6" s="458"/>
      <c r="F6" s="458"/>
      <c r="G6" s="458">
        <f>G5*40%</f>
        <v>6800000</v>
      </c>
      <c r="H6" s="458"/>
      <c r="I6" s="458"/>
    </row>
    <row r="7" spans="3:9" s="4" customFormat="1">
      <c r="C7" s="451"/>
      <c r="D7" s="437" t="s">
        <v>495</v>
      </c>
      <c r="E7" s="437"/>
      <c r="F7" s="437"/>
      <c r="G7" s="437">
        <f>G5*60%</f>
        <v>10200000</v>
      </c>
      <c r="H7" s="437"/>
      <c r="I7" s="437"/>
    </row>
    <row r="8" spans="3:9" s="11" customFormat="1">
      <c r="C8" s="9"/>
      <c r="D8" s="10"/>
      <c r="E8" s="10"/>
      <c r="F8" s="10"/>
      <c r="G8" s="10"/>
      <c r="H8" s="10"/>
      <c r="I8" s="10"/>
    </row>
    <row r="9" spans="3:9" s="14" customFormat="1" hidden="1">
      <c r="C9" s="12"/>
      <c r="D9" s="13"/>
      <c r="E9" s="13"/>
      <c r="F9" s="13"/>
      <c r="G9" s="13"/>
      <c r="H9" s="13"/>
      <c r="I9" s="13"/>
    </row>
    <row r="10" spans="3:9" s="4" customFormat="1">
      <c r="C10" s="444" t="s">
        <v>496</v>
      </c>
      <c r="D10" s="445"/>
      <c r="E10" s="445"/>
      <c r="F10" s="445"/>
      <c r="G10" s="445"/>
      <c r="H10" s="445"/>
      <c r="I10" s="446"/>
    </row>
    <row r="11" spans="3:9" s="4" customFormat="1">
      <c r="C11" s="440" t="s">
        <v>497</v>
      </c>
      <c r="D11" s="441"/>
      <c r="E11" s="441"/>
      <c r="F11" s="441"/>
      <c r="G11" s="441"/>
      <c r="H11" s="441"/>
      <c r="I11" s="442"/>
    </row>
    <row r="12" spans="3:9" s="4" customFormat="1" ht="36.75" customHeight="1">
      <c r="C12" s="15" t="s">
        <v>498</v>
      </c>
      <c r="D12" s="15" t="s">
        <v>499</v>
      </c>
      <c r="E12" s="15" t="s">
        <v>500</v>
      </c>
      <c r="F12" s="15" t="s">
        <v>501</v>
      </c>
      <c r="G12" s="63" t="s">
        <v>502</v>
      </c>
      <c r="H12" s="63" t="s">
        <v>503</v>
      </c>
      <c r="I12" s="63" t="s">
        <v>504</v>
      </c>
    </row>
    <row r="13" spans="3:9" s="4" customFormat="1" ht="36">
      <c r="C13" s="16" t="s">
        <v>505</v>
      </c>
      <c r="D13" s="17" t="s">
        <v>1145</v>
      </c>
      <c r="E13" s="17" t="s">
        <v>23</v>
      </c>
      <c r="F13" s="17" t="s">
        <v>24</v>
      </c>
      <c r="G13" s="65">
        <v>6628819.8799999999</v>
      </c>
      <c r="H13" s="32">
        <v>5634496.9000000004</v>
      </c>
      <c r="I13" s="66">
        <v>0.85</v>
      </c>
    </row>
    <row r="14" spans="3:9" s="4" customFormat="1" ht="36">
      <c r="C14" s="74" t="s">
        <v>506</v>
      </c>
      <c r="D14" s="75" t="s">
        <v>1145</v>
      </c>
      <c r="E14" s="75" t="s">
        <v>23</v>
      </c>
      <c r="F14" s="75" t="s">
        <v>24</v>
      </c>
      <c r="G14" s="76">
        <v>5338738.21</v>
      </c>
      <c r="H14" s="76">
        <v>1871315.85</v>
      </c>
      <c r="I14" s="77">
        <v>0.35049999999999998</v>
      </c>
    </row>
    <row r="15" spans="3:9" s="4" customFormat="1" ht="36">
      <c r="C15" s="21" t="s">
        <v>528</v>
      </c>
      <c r="D15" s="17" t="s">
        <v>1145</v>
      </c>
      <c r="E15" s="17" t="s">
        <v>23</v>
      </c>
      <c r="F15" s="17" t="s">
        <v>24</v>
      </c>
      <c r="G15" s="32">
        <f>G16</f>
        <v>5338738.21</v>
      </c>
      <c r="H15" s="32">
        <f>H17</f>
        <v>2666611.6285000001</v>
      </c>
      <c r="I15" s="67">
        <f>H15/G15</f>
        <v>0.49948349658823227</v>
      </c>
    </row>
    <row r="16" spans="3:9" s="11" customFormat="1" ht="46.5" customHeight="1">
      <c r="C16" s="21" t="s">
        <v>527</v>
      </c>
      <c r="D16" s="17" t="s">
        <v>1145</v>
      </c>
      <c r="E16" s="17" t="s">
        <v>23</v>
      </c>
      <c r="F16" s="17" t="s">
        <v>24</v>
      </c>
      <c r="G16" s="32">
        <v>5338738.21</v>
      </c>
      <c r="H16" s="68">
        <f>G16*85%</f>
        <v>4537927.4785000002</v>
      </c>
      <c r="I16" s="69">
        <v>0.85</v>
      </c>
    </row>
    <row r="17" spans="3:9" s="11" customFormat="1">
      <c r="C17" s="452" t="s">
        <v>526</v>
      </c>
      <c r="D17" s="453"/>
      <c r="E17" s="453"/>
      <c r="F17" s="453"/>
      <c r="G17" s="454"/>
      <c r="H17" s="64">
        <f>H16-H14</f>
        <v>2666611.6285000001</v>
      </c>
      <c r="I17" s="23"/>
    </row>
    <row r="18" spans="3:9" s="11" customFormat="1">
      <c r="C18" s="455" t="s">
        <v>508</v>
      </c>
      <c r="D18" s="456"/>
      <c r="E18" s="456"/>
      <c r="F18" s="456"/>
      <c r="G18" s="457"/>
      <c r="H18" s="24">
        <f>G7</f>
        <v>10200000</v>
      </c>
      <c r="I18" s="25"/>
    </row>
    <row r="19" spans="3:9" s="11" customFormat="1">
      <c r="C19" s="459" t="s">
        <v>509</v>
      </c>
      <c r="D19" s="460"/>
      <c r="E19" s="460"/>
      <c r="F19" s="460"/>
      <c r="G19" s="461"/>
      <c r="H19" s="26">
        <f>H18-H17</f>
        <v>7533388.3715000004</v>
      </c>
      <c r="I19" s="25"/>
    </row>
    <row r="20" spans="3:9" s="11" customFormat="1">
      <c r="C20" s="27"/>
      <c r="D20" s="27"/>
      <c r="E20" s="27"/>
      <c r="F20" s="27"/>
      <c r="G20" s="27"/>
      <c r="H20" s="28"/>
      <c r="I20" s="29"/>
    </row>
    <row r="21" spans="3:9" s="11" customFormat="1">
      <c r="C21" s="27"/>
      <c r="D21" s="27"/>
      <c r="E21" s="27"/>
      <c r="F21" s="27"/>
      <c r="G21" s="27"/>
      <c r="H21" s="28"/>
      <c r="I21" s="29"/>
    </row>
    <row r="22" spans="3:9" s="11" customFormat="1">
      <c r="C22" s="27"/>
      <c r="D22" s="27"/>
      <c r="E22" s="27"/>
      <c r="F22" s="27"/>
      <c r="G22" s="27"/>
      <c r="H22" s="28"/>
      <c r="I22" s="29"/>
    </row>
    <row r="23" spans="3:9" s="4" customFormat="1">
      <c r="C23" s="444" t="s">
        <v>496</v>
      </c>
      <c r="D23" s="445"/>
      <c r="E23" s="445"/>
      <c r="F23" s="445"/>
      <c r="G23" s="445"/>
      <c r="H23" s="445"/>
      <c r="I23" s="446"/>
    </row>
    <row r="24" spans="3:9" s="4" customFormat="1">
      <c r="C24" s="440" t="s">
        <v>530</v>
      </c>
      <c r="D24" s="441"/>
      <c r="E24" s="441"/>
      <c r="F24" s="441"/>
      <c r="G24" s="441"/>
      <c r="H24" s="441"/>
      <c r="I24" s="442"/>
    </row>
    <row r="25" spans="3:9" s="4" customFormat="1" ht="36.75" customHeight="1">
      <c r="C25" s="15" t="s">
        <v>498</v>
      </c>
      <c r="D25" s="15" t="s">
        <v>499</v>
      </c>
      <c r="E25" s="15" t="s">
        <v>500</v>
      </c>
      <c r="F25" s="15" t="s">
        <v>501</v>
      </c>
      <c r="G25" s="15" t="s">
        <v>502</v>
      </c>
      <c r="H25" s="15" t="s">
        <v>503</v>
      </c>
      <c r="I25" s="15" t="s">
        <v>504</v>
      </c>
    </row>
    <row r="26" spans="3:9" s="4" customFormat="1" ht="48">
      <c r="C26" s="16" t="s">
        <v>505</v>
      </c>
      <c r="D26" s="17" t="s">
        <v>561</v>
      </c>
      <c r="E26" s="17" t="s">
        <v>35</v>
      </c>
      <c r="F26" s="17" t="s">
        <v>36</v>
      </c>
      <c r="G26" s="30">
        <v>13781071.85</v>
      </c>
      <c r="H26" s="30">
        <v>11713911.07</v>
      </c>
      <c r="I26" s="18">
        <v>0.85</v>
      </c>
    </row>
    <row r="27" spans="3:9" s="4" customFormat="1" ht="48">
      <c r="C27" s="31" t="s">
        <v>511</v>
      </c>
      <c r="D27" s="17" t="s">
        <v>561</v>
      </c>
      <c r="E27" s="17" t="s">
        <v>35</v>
      </c>
      <c r="F27" s="17" t="s">
        <v>36</v>
      </c>
      <c r="G27" s="30">
        <v>13781071.85</v>
      </c>
      <c r="H27" s="19">
        <f>H19</f>
        <v>7533388.3715000004</v>
      </c>
      <c r="I27" s="99">
        <f>H27/G27</f>
        <v>0.54664749255334599</v>
      </c>
    </row>
    <row r="28" spans="3:9" s="4" customFormat="1">
      <c r="C28" s="31"/>
      <c r="D28" s="17"/>
      <c r="E28" s="17"/>
      <c r="F28" s="17"/>
      <c r="G28" s="30">
        <v>13781071.85</v>
      </c>
      <c r="H28" s="32">
        <f>G28*I28</f>
        <v>7532733.8732099999</v>
      </c>
      <c r="I28" s="100">
        <v>0.54659999999999997</v>
      </c>
    </row>
    <row r="29" spans="3:9" s="11" customFormat="1">
      <c r="C29" s="443" t="s">
        <v>508</v>
      </c>
      <c r="D29" s="443"/>
      <c r="E29" s="443"/>
      <c r="F29" s="443"/>
      <c r="G29" s="443"/>
      <c r="H29" s="24">
        <f>G7</f>
        <v>10200000</v>
      </c>
      <c r="I29" s="22"/>
    </row>
    <row r="30" spans="3:9" s="11" customFormat="1">
      <c r="C30" s="439" t="s">
        <v>512</v>
      </c>
      <c r="D30" s="439"/>
      <c r="E30" s="439"/>
      <c r="F30" s="439"/>
      <c r="G30" s="439"/>
      <c r="H30" s="26">
        <f>H29-SUM(H17,H27)</f>
        <v>0</v>
      </c>
      <c r="I30" s="22"/>
    </row>
    <row r="31" spans="3:9" s="11" customFormat="1">
      <c r="C31" s="438" t="s">
        <v>513</v>
      </c>
      <c r="D31" s="438"/>
      <c r="E31" s="438"/>
      <c r="F31" s="438"/>
      <c r="G31" s="438"/>
      <c r="H31" s="32">
        <f>H27-H26</f>
        <v>-4180522.6984999999</v>
      </c>
      <c r="I31" s="33"/>
    </row>
    <row r="32" spans="3:9" s="11" customFormat="1">
      <c r="C32" s="27"/>
      <c r="D32" s="27"/>
      <c r="E32" s="27"/>
      <c r="F32" s="27"/>
      <c r="G32" s="27"/>
      <c r="H32" s="28">
        <f>H19-H28</f>
        <v>654.49829000048339</v>
      </c>
      <c r="I32" s="29"/>
    </row>
    <row r="33" spans="3:9" s="11" customFormat="1">
      <c r="C33" s="27"/>
      <c r="D33" s="27"/>
      <c r="E33" s="27"/>
      <c r="F33" s="27"/>
      <c r="G33" s="27"/>
      <c r="H33" s="28"/>
      <c r="I33" s="29"/>
    </row>
    <row r="34" spans="3:9" s="11" customFormat="1">
      <c r="C34" s="27"/>
      <c r="D34" s="27"/>
      <c r="E34" s="27"/>
      <c r="F34" s="27"/>
      <c r="G34" s="27"/>
      <c r="H34" s="28"/>
      <c r="I34" s="29"/>
    </row>
    <row r="35" spans="3:9" s="4" customFormat="1">
      <c r="C35" s="444" t="s">
        <v>496</v>
      </c>
      <c r="D35" s="445"/>
      <c r="E35" s="445"/>
      <c r="F35" s="445"/>
      <c r="G35" s="445"/>
      <c r="H35" s="445"/>
      <c r="I35" s="446"/>
    </row>
    <row r="36" spans="3:9" s="4" customFormat="1">
      <c r="C36" s="440" t="s">
        <v>510</v>
      </c>
      <c r="D36" s="441"/>
      <c r="E36" s="441"/>
      <c r="F36" s="441"/>
      <c r="G36" s="441"/>
      <c r="H36" s="441"/>
      <c r="I36" s="442"/>
    </row>
    <row r="37" spans="3:9" s="4" customFormat="1" ht="36.75" customHeight="1">
      <c r="C37" s="15" t="s">
        <v>498</v>
      </c>
      <c r="D37" s="15" t="s">
        <v>499</v>
      </c>
      <c r="E37" s="15" t="s">
        <v>500</v>
      </c>
      <c r="F37" s="15" t="s">
        <v>501</v>
      </c>
      <c r="G37" s="15" t="s">
        <v>502</v>
      </c>
      <c r="H37" s="15" t="s">
        <v>503</v>
      </c>
      <c r="I37" s="15" t="s">
        <v>504</v>
      </c>
    </row>
    <row r="38" spans="3:9" s="4" customFormat="1" ht="48">
      <c r="C38" s="16" t="s">
        <v>505</v>
      </c>
      <c r="D38" s="17" t="s">
        <v>561</v>
      </c>
      <c r="E38" s="17" t="s">
        <v>35</v>
      </c>
      <c r="F38" s="17" t="s">
        <v>36</v>
      </c>
      <c r="G38" s="30">
        <v>13781071.85</v>
      </c>
      <c r="H38" s="30">
        <v>11713911.07</v>
      </c>
      <c r="I38" s="18">
        <v>0.85</v>
      </c>
    </row>
    <row r="39" spans="3:9" s="4" customFormat="1" ht="48">
      <c r="C39" s="31" t="s">
        <v>511</v>
      </c>
      <c r="D39" s="17" t="s">
        <v>561</v>
      </c>
      <c r="E39" s="17" t="s">
        <v>35</v>
      </c>
      <c r="F39" s="17" t="s">
        <v>36</v>
      </c>
      <c r="G39" s="30">
        <v>13781071.85</v>
      </c>
      <c r="H39" s="19">
        <f>H40</f>
        <v>10200000</v>
      </c>
      <c r="I39" s="20">
        <f>H39/G39</f>
        <v>0.74014562227247949</v>
      </c>
    </row>
    <row r="40" spans="3:9" s="11" customFormat="1">
      <c r="C40" s="443" t="s">
        <v>508</v>
      </c>
      <c r="D40" s="443"/>
      <c r="E40" s="443"/>
      <c r="F40" s="443"/>
      <c r="G40" s="443"/>
      <c r="H40" s="24">
        <f>G7</f>
        <v>10200000</v>
      </c>
      <c r="I40" s="22"/>
    </row>
    <row r="41" spans="3:9" s="11" customFormat="1">
      <c r="C41" s="439" t="s">
        <v>512</v>
      </c>
      <c r="D41" s="439"/>
      <c r="E41" s="439"/>
      <c r="F41" s="439"/>
      <c r="G41" s="439"/>
      <c r="H41" s="26">
        <f>H40-H39</f>
        <v>0</v>
      </c>
      <c r="I41" s="22"/>
    </row>
    <row r="42" spans="3:9" s="11" customFormat="1">
      <c r="C42" s="438" t="s">
        <v>513</v>
      </c>
      <c r="D42" s="438"/>
      <c r="E42" s="438"/>
      <c r="F42" s="438"/>
      <c r="G42" s="438"/>
      <c r="H42" s="32">
        <f>H39-H38</f>
        <v>-1513911.0700000003</v>
      </c>
      <c r="I42" s="33"/>
    </row>
    <row r="43" spans="3:9" s="11" customFormat="1">
      <c r="C43" s="78"/>
      <c r="D43" s="78"/>
      <c r="E43" s="78"/>
      <c r="F43" s="78"/>
      <c r="G43" s="78"/>
      <c r="H43" s="37"/>
      <c r="I43" s="38"/>
    </row>
    <row r="44" spans="3:9" s="11" customFormat="1">
      <c r="C44" s="78"/>
      <c r="D44" s="78"/>
      <c r="E44" s="78"/>
      <c r="F44" s="78"/>
      <c r="G44" s="78"/>
      <c r="H44" s="37"/>
      <c r="I44" s="38"/>
    </row>
    <row r="45" spans="3:9" s="4" customFormat="1">
      <c r="C45" s="34"/>
      <c r="D45" s="35"/>
      <c r="E45" s="35"/>
      <c r="F45" s="35"/>
      <c r="G45" s="36"/>
      <c r="H45" s="37"/>
      <c r="I45" s="38"/>
    </row>
    <row r="46" spans="3:9" s="4" customFormat="1">
      <c r="C46" s="466" t="s">
        <v>514</v>
      </c>
      <c r="D46" s="467"/>
      <c r="E46" s="467"/>
      <c r="F46" s="467"/>
      <c r="G46" s="467"/>
      <c r="H46" s="467"/>
      <c r="I46" s="468"/>
    </row>
    <row r="47" spans="3:9" s="4" customFormat="1">
      <c r="C47" s="462" t="s">
        <v>497</v>
      </c>
      <c r="D47" s="463"/>
      <c r="E47" s="463"/>
      <c r="F47" s="463"/>
      <c r="G47" s="463"/>
      <c r="H47" s="463"/>
      <c r="I47" s="464"/>
    </row>
    <row r="48" spans="3:9" s="4" customFormat="1" ht="36.75" customHeight="1">
      <c r="C48" s="39" t="s">
        <v>498</v>
      </c>
      <c r="D48" s="39" t="s">
        <v>499</v>
      </c>
      <c r="E48" s="39" t="s">
        <v>500</v>
      </c>
      <c r="F48" s="39" t="s">
        <v>501</v>
      </c>
      <c r="G48" s="39" t="s">
        <v>502</v>
      </c>
      <c r="H48" s="39" t="s">
        <v>515</v>
      </c>
      <c r="I48" s="40" t="s">
        <v>504</v>
      </c>
    </row>
    <row r="49" spans="3:9" s="4" customFormat="1" ht="36">
      <c r="C49" s="16" t="s">
        <v>505</v>
      </c>
      <c r="D49" s="17" t="s">
        <v>1151</v>
      </c>
      <c r="E49" s="17" t="s">
        <v>160</v>
      </c>
      <c r="F49" s="17" t="s">
        <v>161</v>
      </c>
      <c r="G49" s="30">
        <v>6187181.4199999999</v>
      </c>
      <c r="H49" s="41">
        <v>3122670.46</v>
      </c>
      <c r="I49" s="42">
        <f>H49/G49</f>
        <v>0.50469999956781608</v>
      </c>
    </row>
    <row r="50" spans="3:9" s="11" customFormat="1" ht="36">
      <c r="C50" s="43" t="s">
        <v>507</v>
      </c>
      <c r="D50" s="17" t="s">
        <v>1151</v>
      </c>
      <c r="E50" s="17" t="s">
        <v>160</v>
      </c>
      <c r="F50" s="17" t="s">
        <v>161</v>
      </c>
      <c r="G50" s="30">
        <v>6187181.4199999999</v>
      </c>
      <c r="H50" s="30">
        <f>G50*I50</f>
        <v>5259104.2069999995</v>
      </c>
      <c r="I50" s="33">
        <v>0.85</v>
      </c>
    </row>
    <row r="51" spans="3:9" s="4" customFormat="1">
      <c r="C51" s="465" t="s">
        <v>516</v>
      </c>
      <c r="D51" s="465"/>
      <c r="E51" s="465"/>
      <c r="F51" s="465"/>
      <c r="G51" s="465"/>
      <c r="H51" s="80">
        <f>H50-H49</f>
        <v>2136433.7469999995</v>
      </c>
      <c r="I51" s="33"/>
    </row>
    <row r="52" spans="3:9" s="11" customFormat="1">
      <c r="C52" s="443" t="s">
        <v>517</v>
      </c>
      <c r="D52" s="443"/>
      <c r="E52" s="443"/>
      <c r="F52" s="443"/>
      <c r="G52" s="443"/>
      <c r="H52" s="24">
        <f>G6</f>
        <v>6800000</v>
      </c>
      <c r="I52" s="22"/>
    </row>
    <row r="53" spans="3:9" s="11" customFormat="1">
      <c r="C53" s="473" t="s">
        <v>518</v>
      </c>
      <c r="D53" s="473"/>
      <c r="E53" s="473"/>
      <c r="F53" s="473"/>
      <c r="G53" s="473"/>
      <c r="H53" s="44">
        <f>H52-H51</f>
        <v>4663566.2530000005</v>
      </c>
      <c r="I53" s="22"/>
    </row>
    <row r="54" spans="3:9" s="11" customFormat="1">
      <c r="C54" s="477"/>
      <c r="D54" s="478"/>
      <c r="E54" s="478"/>
      <c r="F54" s="478"/>
      <c r="G54" s="478"/>
      <c r="H54" s="478"/>
      <c r="I54" s="479"/>
    </row>
    <row r="55" spans="3:9" s="11" customFormat="1" ht="5.25" customHeight="1">
      <c r="C55" s="480"/>
      <c r="D55" s="481"/>
      <c r="E55" s="481"/>
      <c r="F55" s="481"/>
      <c r="G55" s="481"/>
      <c r="H55" s="481"/>
      <c r="I55" s="482"/>
    </row>
    <row r="56" spans="3:9" s="4" customFormat="1" ht="24">
      <c r="C56" s="39" t="s">
        <v>498</v>
      </c>
      <c r="D56" s="39" t="s">
        <v>499</v>
      </c>
      <c r="E56" s="39" t="s">
        <v>500</v>
      </c>
      <c r="F56" s="39" t="s">
        <v>501</v>
      </c>
      <c r="G56" s="39" t="s">
        <v>502</v>
      </c>
      <c r="H56" s="39" t="s">
        <v>515</v>
      </c>
      <c r="I56" s="39" t="s">
        <v>504</v>
      </c>
    </row>
    <row r="57" spans="3:9" s="4" customFormat="1" ht="36">
      <c r="C57" s="16" t="s">
        <v>505</v>
      </c>
      <c r="D57" s="17" t="s">
        <v>1159</v>
      </c>
      <c r="E57" s="17" t="s">
        <v>162</v>
      </c>
      <c r="F57" s="17" t="s">
        <v>163</v>
      </c>
      <c r="G57" s="30">
        <v>8387821.4400000004</v>
      </c>
      <c r="H57" s="45">
        <v>4233333.4800000004</v>
      </c>
      <c r="I57" s="42">
        <f>H57/G57</f>
        <v>0.50469999990843872</v>
      </c>
    </row>
    <row r="58" spans="3:9" s="11" customFormat="1" ht="36">
      <c r="C58" s="43" t="s">
        <v>507</v>
      </c>
      <c r="D58" s="17" t="s">
        <v>1159</v>
      </c>
      <c r="E58" s="17" t="s">
        <v>162</v>
      </c>
      <c r="F58" s="17" t="s">
        <v>163</v>
      </c>
      <c r="G58" s="30">
        <v>8387821.4400000004</v>
      </c>
      <c r="H58" s="30">
        <f>G58*I58</f>
        <v>7129648.2240000004</v>
      </c>
      <c r="I58" s="33">
        <v>0.85</v>
      </c>
    </row>
    <row r="59" spans="3:9" s="4" customFormat="1">
      <c r="C59" s="465" t="s">
        <v>516</v>
      </c>
      <c r="D59" s="465"/>
      <c r="E59" s="465"/>
      <c r="F59" s="465"/>
      <c r="G59" s="465"/>
      <c r="H59" s="80">
        <f>H58-H57</f>
        <v>2896314.7439999999</v>
      </c>
      <c r="I59" s="33"/>
    </row>
    <row r="60" spans="3:9" s="11" customFormat="1">
      <c r="C60" s="473" t="s">
        <v>518</v>
      </c>
      <c r="D60" s="473"/>
      <c r="E60" s="473"/>
      <c r="F60" s="473"/>
      <c r="G60" s="473"/>
      <c r="H60" s="44">
        <f>H53</f>
        <v>4663566.2530000005</v>
      </c>
      <c r="I60" s="46"/>
    </row>
    <row r="61" spans="3:9" s="11" customFormat="1">
      <c r="C61" s="439" t="s">
        <v>519</v>
      </c>
      <c r="D61" s="439"/>
      <c r="E61" s="439"/>
      <c r="F61" s="439"/>
      <c r="G61" s="439"/>
      <c r="H61" s="26">
        <f>H60-H59</f>
        <v>1767251.5090000005</v>
      </c>
      <c r="I61" s="22"/>
    </row>
    <row r="62" spans="3:9" s="4" customFormat="1">
      <c r="C62" s="47"/>
      <c r="D62" s="48"/>
      <c r="E62" s="48"/>
      <c r="F62" s="48"/>
      <c r="G62" s="49"/>
      <c r="H62" s="50"/>
      <c r="I62" s="47"/>
    </row>
    <row r="63" spans="3:9" s="4" customFormat="1">
      <c r="C63" s="47"/>
      <c r="D63" s="48"/>
      <c r="E63" s="48"/>
      <c r="F63" s="48"/>
      <c r="G63" s="49"/>
      <c r="H63" s="50"/>
      <c r="I63" s="47"/>
    </row>
    <row r="64" spans="3:9" s="4" customFormat="1">
      <c r="C64" s="47"/>
      <c r="D64" s="48"/>
      <c r="E64" s="48"/>
      <c r="F64" s="48"/>
      <c r="G64" s="49"/>
      <c r="H64" s="50"/>
      <c r="I64" s="47"/>
    </row>
    <row r="65" spans="3:9" s="4" customFormat="1">
      <c r="C65" s="466" t="s">
        <v>520</v>
      </c>
      <c r="D65" s="467"/>
      <c r="E65" s="467"/>
      <c r="F65" s="467"/>
      <c r="G65" s="467"/>
      <c r="H65" s="467"/>
      <c r="I65" s="468"/>
    </row>
    <row r="66" spans="3:9" s="4" customFormat="1">
      <c r="C66" s="474" t="s">
        <v>532</v>
      </c>
      <c r="D66" s="474"/>
      <c r="E66" s="474"/>
      <c r="F66" s="474"/>
      <c r="G66" s="474"/>
      <c r="H66" s="474"/>
      <c r="I66" s="474"/>
    </row>
    <row r="67" spans="3:9" s="4" customFormat="1" ht="36.75" customHeight="1">
      <c r="C67" s="15" t="s">
        <v>498</v>
      </c>
      <c r="D67" s="15" t="s">
        <v>499</v>
      </c>
      <c r="E67" s="15" t="s">
        <v>500</v>
      </c>
      <c r="F67" s="15" t="s">
        <v>501</v>
      </c>
      <c r="G67" s="15" t="s">
        <v>502</v>
      </c>
      <c r="H67" s="15" t="s">
        <v>515</v>
      </c>
      <c r="I67" s="51" t="s">
        <v>504</v>
      </c>
    </row>
    <row r="68" spans="3:9" s="4" customFormat="1" ht="36">
      <c r="C68" s="52" t="s">
        <v>505</v>
      </c>
      <c r="D68" s="53" t="s">
        <v>1161</v>
      </c>
      <c r="E68" s="53" t="s">
        <v>170</v>
      </c>
      <c r="F68" s="53" t="s">
        <v>171</v>
      </c>
      <c r="G68" s="54">
        <v>3778857.28</v>
      </c>
      <c r="H68" s="54">
        <v>3212028.68</v>
      </c>
      <c r="I68" s="55">
        <f>H68/G68</f>
        <v>0.84999999788295799</v>
      </c>
    </row>
    <row r="69" spans="3:9" s="4" customFormat="1" ht="36">
      <c r="C69" s="43" t="s">
        <v>507</v>
      </c>
      <c r="D69" s="53" t="s">
        <v>1161</v>
      </c>
      <c r="E69" s="53" t="s">
        <v>170</v>
      </c>
      <c r="F69" s="53" t="s">
        <v>171</v>
      </c>
      <c r="G69" s="54">
        <v>3778857.28</v>
      </c>
      <c r="H69" s="79">
        <f>H61</f>
        <v>1767251.5090000005</v>
      </c>
      <c r="I69" s="96">
        <f>H69/G69</f>
        <v>0.46766823355657416</v>
      </c>
    </row>
    <row r="70" spans="3:9" s="4" customFormat="1">
      <c r="C70" s="465"/>
      <c r="D70" s="465"/>
      <c r="E70" s="465"/>
      <c r="F70" s="465"/>
      <c r="G70" s="465"/>
      <c r="H70" s="30"/>
      <c r="I70" s="33"/>
    </row>
    <row r="71" spans="3:9" s="11" customFormat="1">
      <c r="C71" s="443" t="s">
        <v>522</v>
      </c>
      <c r="D71" s="443"/>
      <c r="E71" s="443"/>
      <c r="F71" s="443"/>
      <c r="G71" s="443"/>
      <c r="H71" s="24">
        <f>G6</f>
        <v>6800000</v>
      </c>
      <c r="I71" s="22"/>
    </row>
    <row r="72" spans="3:9" s="11" customFormat="1">
      <c r="C72" s="439" t="s">
        <v>531</v>
      </c>
      <c r="D72" s="439"/>
      <c r="E72" s="439"/>
      <c r="F72" s="439"/>
      <c r="G72" s="439"/>
      <c r="H72" s="56">
        <f>H59+H51+H69</f>
        <v>6800000</v>
      </c>
      <c r="I72" s="22"/>
    </row>
    <row r="73" spans="3:9" s="11" customFormat="1">
      <c r="C73" s="27"/>
      <c r="D73" s="27"/>
      <c r="E73" s="27"/>
      <c r="F73" s="27"/>
      <c r="G73" s="27"/>
      <c r="H73" s="50">
        <f>H71-H72</f>
        <v>0</v>
      </c>
      <c r="I73" s="29"/>
    </row>
    <row r="74" spans="3:9" s="11" customFormat="1">
      <c r="C74" s="27"/>
      <c r="D74" s="27"/>
      <c r="E74" s="27"/>
      <c r="F74" s="27"/>
      <c r="G74" s="27"/>
      <c r="H74" s="50"/>
      <c r="I74" s="29"/>
    </row>
    <row r="75" spans="3:9" s="4" customFormat="1">
      <c r="C75" s="47"/>
      <c r="D75" s="48"/>
      <c r="E75" s="48"/>
      <c r="F75" s="48"/>
      <c r="G75" s="49"/>
      <c r="H75" s="50"/>
      <c r="I75" s="47"/>
    </row>
    <row r="76" spans="3:9" s="4" customFormat="1">
      <c r="C76" s="47"/>
      <c r="D76" s="48"/>
      <c r="E76" s="48"/>
      <c r="F76" s="48"/>
      <c r="G76" s="49"/>
      <c r="H76" s="49"/>
      <c r="I76" s="47"/>
    </row>
    <row r="77" spans="3:9" s="81" customFormat="1">
      <c r="C77" s="469" t="s">
        <v>520</v>
      </c>
      <c r="D77" s="470"/>
      <c r="E77" s="470"/>
      <c r="F77" s="470"/>
      <c r="G77" s="470"/>
      <c r="H77" s="470"/>
      <c r="I77" s="471"/>
    </row>
    <row r="78" spans="3:9" s="81" customFormat="1">
      <c r="C78" s="472" t="s">
        <v>510</v>
      </c>
      <c r="D78" s="472"/>
      <c r="E78" s="472"/>
      <c r="F78" s="472"/>
      <c r="G78" s="472"/>
      <c r="H78" s="472"/>
      <c r="I78" s="472"/>
    </row>
    <row r="79" spans="3:9" s="81" customFormat="1" ht="36.75" customHeight="1">
      <c r="C79" s="82" t="s">
        <v>498</v>
      </c>
      <c r="D79" s="82" t="s">
        <v>499</v>
      </c>
      <c r="E79" s="82" t="s">
        <v>500</v>
      </c>
      <c r="F79" s="82" t="s">
        <v>501</v>
      </c>
      <c r="G79" s="82" t="s">
        <v>502</v>
      </c>
      <c r="H79" s="82" t="s">
        <v>515</v>
      </c>
      <c r="I79" s="83" t="s">
        <v>504</v>
      </c>
    </row>
    <row r="80" spans="3:9" s="81" customFormat="1" ht="36">
      <c r="C80" s="84" t="s">
        <v>505</v>
      </c>
      <c r="D80" s="85" t="s">
        <v>1161</v>
      </c>
      <c r="E80" s="85" t="s">
        <v>170</v>
      </c>
      <c r="F80" s="85" t="s">
        <v>171</v>
      </c>
      <c r="G80" s="86">
        <v>3778857.28</v>
      </c>
      <c r="H80" s="86">
        <v>3212028.68</v>
      </c>
      <c r="I80" s="87">
        <f>H80/G80</f>
        <v>0.84999999788295799</v>
      </c>
    </row>
    <row r="81" spans="3:9" s="81" customFormat="1" ht="36">
      <c r="C81" s="84" t="s">
        <v>505</v>
      </c>
      <c r="D81" s="85" t="s">
        <v>321</v>
      </c>
      <c r="E81" s="85" t="s">
        <v>322</v>
      </c>
      <c r="F81" s="85" t="s">
        <v>323</v>
      </c>
      <c r="G81" s="86">
        <v>3368375.64</v>
      </c>
      <c r="H81" s="86">
        <v>2863119.29</v>
      </c>
      <c r="I81" s="88">
        <f>H81/G81</f>
        <v>0.849999998812484</v>
      </c>
    </row>
    <row r="82" spans="3:9" s="81" customFormat="1">
      <c r="C82" s="483" t="s">
        <v>521</v>
      </c>
      <c r="D82" s="483"/>
      <c r="E82" s="483"/>
      <c r="F82" s="483"/>
      <c r="G82" s="483"/>
      <c r="H82" s="89">
        <f>H81+H80</f>
        <v>6075147.9700000007</v>
      </c>
      <c r="I82" s="90"/>
    </row>
    <row r="83" spans="3:9" s="93" customFormat="1">
      <c r="C83" s="475" t="s">
        <v>522</v>
      </c>
      <c r="D83" s="475"/>
      <c r="E83" s="475"/>
      <c r="F83" s="475"/>
      <c r="G83" s="475"/>
      <c r="H83" s="91">
        <f>G6</f>
        <v>6800000</v>
      </c>
      <c r="I83" s="92"/>
    </row>
    <row r="84" spans="3:9" s="93" customFormat="1">
      <c r="C84" s="476" t="s">
        <v>523</v>
      </c>
      <c r="D84" s="476"/>
      <c r="E84" s="476"/>
      <c r="F84" s="476"/>
      <c r="G84" s="476"/>
      <c r="H84" s="56">
        <f>H83-H82</f>
        <v>724852.02999999933</v>
      </c>
      <c r="I84" s="92"/>
    </row>
    <row r="85" spans="3:9" s="93" customFormat="1">
      <c r="C85" s="94"/>
      <c r="D85" s="94"/>
      <c r="E85" s="94"/>
      <c r="F85" s="94"/>
      <c r="G85" s="94"/>
      <c r="H85" s="50"/>
      <c r="I85" s="95"/>
    </row>
    <row r="86" spans="3:9" s="11" customFormat="1">
      <c r="C86" s="27"/>
      <c r="D86" s="27"/>
      <c r="E86" s="27"/>
      <c r="F86" s="27"/>
      <c r="G86" s="27"/>
      <c r="H86" s="50"/>
      <c r="I86" s="29"/>
    </row>
    <row r="87" spans="3:9" s="4" customFormat="1">
      <c r="C87" s="4" t="s">
        <v>524</v>
      </c>
      <c r="D87" s="11"/>
      <c r="E87" s="11"/>
      <c r="F87" s="11"/>
      <c r="G87" s="57"/>
      <c r="H87" s="58"/>
    </row>
    <row r="88" spans="3:9" s="4" customFormat="1" ht="36.75" customHeight="1">
      <c r="C88" s="39" t="s">
        <v>498</v>
      </c>
      <c r="D88" s="39" t="s">
        <v>499</v>
      </c>
      <c r="E88" s="39" t="s">
        <v>500</v>
      </c>
      <c r="F88" s="39" t="s">
        <v>501</v>
      </c>
      <c r="G88" s="39" t="s">
        <v>502</v>
      </c>
      <c r="H88" s="39" t="s">
        <v>515</v>
      </c>
      <c r="I88" s="40" t="s">
        <v>504</v>
      </c>
    </row>
    <row r="89" spans="3:9" s="4" customFormat="1" ht="36">
      <c r="C89" s="16" t="s">
        <v>505</v>
      </c>
      <c r="D89" s="17" t="s">
        <v>1151</v>
      </c>
      <c r="E89" s="17" t="s">
        <v>160</v>
      </c>
      <c r="F89" s="17" t="s">
        <v>161</v>
      </c>
      <c r="G89" s="30">
        <v>6187181.4199999999</v>
      </c>
      <c r="H89" s="41">
        <v>3122670.46</v>
      </c>
      <c r="I89" s="42">
        <f>H89/G89</f>
        <v>0.50469999956781608</v>
      </c>
    </row>
    <row r="90" spans="3:9" s="11" customFormat="1" ht="36">
      <c r="C90" s="43" t="s">
        <v>507</v>
      </c>
      <c r="D90" s="17" t="s">
        <v>1151</v>
      </c>
      <c r="E90" s="17" t="s">
        <v>160</v>
      </c>
      <c r="F90" s="17" t="s">
        <v>161</v>
      </c>
      <c r="G90" s="30">
        <v>6187181.4199999999</v>
      </c>
      <c r="H90" s="59">
        <f>H84</f>
        <v>724852.02999999933</v>
      </c>
      <c r="I90" s="33"/>
    </row>
    <row r="91" spans="3:9" s="11" customFormat="1" ht="36">
      <c r="C91" s="43" t="s">
        <v>507</v>
      </c>
      <c r="D91" s="17" t="s">
        <v>1151</v>
      </c>
      <c r="E91" s="17" t="s">
        <v>160</v>
      </c>
      <c r="F91" s="17" t="s">
        <v>161</v>
      </c>
      <c r="G91" s="30">
        <v>6187181.4199999999</v>
      </c>
      <c r="H91" s="30">
        <f>H89+H90</f>
        <v>3847522.4899999993</v>
      </c>
      <c r="I91" s="33">
        <f>H91/G91</f>
        <v>0.62185383437487751</v>
      </c>
    </row>
  </sheetData>
  <mergeCells count="43">
    <mergeCell ref="C83:G83"/>
    <mergeCell ref="C84:G84"/>
    <mergeCell ref="C51:G51"/>
    <mergeCell ref="C52:G52"/>
    <mergeCell ref="C53:G53"/>
    <mergeCell ref="C54:I55"/>
    <mergeCell ref="C59:G59"/>
    <mergeCell ref="C71:G71"/>
    <mergeCell ref="C72:G72"/>
    <mergeCell ref="C61:G61"/>
    <mergeCell ref="C82:G82"/>
    <mergeCell ref="C47:I47"/>
    <mergeCell ref="C70:G70"/>
    <mergeCell ref="C46:I46"/>
    <mergeCell ref="C77:I77"/>
    <mergeCell ref="C78:I78"/>
    <mergeCell ref="C60:G60"/>
    <mergeCell ref="C65:I65"/>
    <mergeCell ref="C66:I66"/>
    <mergeCell ref="D1:F1"/>
    <mergeCell ref="C23:I23"/>
    <mergeCell ref="C24:I24"/>
    <mergeCell ref="C29:G29"/>
    <mergeCell ref="C4:I4"/>
    <mergeCell ref="C5:C7"/>
    <mergeCell ref="D5:F5"/>
    <mergeCell ref="G5:I5"/>
    <mergeCell ref="C10:I10"/>
    <mergeCell ref="C11:I11"/>
    <mergeCell ref="C17:G17"/>
    <mergeCell ref="C18:G18"/>
    <mergeCell ref="D6:F6"/>
    <mergeCell ref="C19:G19"/>
    <mergeCell ref="G6:I6"/>
    <mergeCell ref="D7:F7"/>
    <mergeCell ref="G7:I7"/>
    <mergeCell ref="C42:G42"/>
    <mergeCell ref="C41:G41"/>
    <mergeCell ref="C36:I36"/>
    <mergeCell ref="C40:G40"/>
    <mergeCell ref="C35:I35"/>
    <mergeCell ref="C31:G31"/>
    <mergeCell ref="C30:G30"/>
  </mergeCells>
  <phoneticPr fontId="0" type="noConversion"/>
  <pageMargins left="0.70866141732283472" right="0.17" top="0.17" bottom="0.28999999999999998" header="0.17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95"/>
  <sheetViews>
    <sheetView topLeftCell="B16" workbookViewId="0">
      <selection activeCell="C4" sqref="C4:I4"/>
    </sheetView>
  </sheetViews>
  <sheetFormatPr defaultRowHeight="14.25"/>
  <cols>
    <col min="2" max="2" width="2.375" customWidth="1"/>
    <col min="3" max="3" width="14.875" customWidth="1"/>
    <col min="4" max="4" width="15.625" style="60" customWidth="1"/>
    <col min="5" max="5" width="13.125" style="60" customWidth="1"/>
    <col min="6" max="6" width="35.125" style="60" customWidth="1"/>
    <col min="7" max="7" width="12.125" style="57" customWidth="1"/>
    <col min="8" max="8" width="16.25" style="57" customWidth="1"/>
    <col min="9" max="9" width="12.75" customWidth="1"/>
    <col min="10" max="10" width="11" bestFit="1" customWidth="1"/>
    <col min="11" max="11" width="13.125" bestFit="1" customWidth="1"/>
    <col min="12" max="12" width="13.75" bestFit="1" customWidth="1"/>
  </cols>
  <sheetData>
    <row r="1" spans="3:11" ht="14.25" customHeight="1">
      <c r="D1" s="447" t="s">
        <v>525</v>
      </c>
      <c r="E1" s="447"/>
      <c r="F1" s="447"/>
      <c r="H1" s="57">
        <v>17922409.109999999</v>
      </c>
    </row>
    <row r="3" spans="3:11" s="4" customFormat="1">
      <c r="D3" s="5"/>
      <c r="E3" s="5"/>
      <c r="F3" s="5"/>
      <c r="G3" s="6"/>
      <c r="H3" s="7"/>
    </row>
    <row r="4" spans="3:11" s="4" customFormat="1" ht="18.75" customHeight="1">
      <c r="C4" s="448" t="s">
        <v>492</v>
      </c>
      <c r="D4" s="448"/>
      <c r="E4" s="448"/>
      <c r="F4" s="448"/>
      <c r="G4" s="448"/>
      <c r="H4" s="448"/>
      <c r="I4" s="448"/>
    </row>
    <row r="5" spans="3:11" s="4" customFormat="1">
      <c r="C5" s="449" t="s">
        <v>493</v>
      </c>
      <c r="D5" s="447" t="s">
        <v>525</v>
      </c>
      <c r="E5" s="447"/>
      <c r="F5" s="447"/>
      <c r="G5" s="447">
        <v>17000000</v>
      </c>
      <c r="H5" s="447"/>
      <c r="I5" s="447"/>
      <c r="J5" s="8"/>
      <c r="K5" s="8"/>
    </row>
    <row r="6" spans="3:11" s="4" customFormat="1">
      <c r="C6" s="450"/>
      <c r="D6" s="458" t="s">
        <v>494</v>
      </c>
      <c r="E6" s="458"/>
      <c r="F6" s="458"/>
      <c r="G6" s="458">
        <f>G5*40%</f>
        <v>6800000</v>
      </c>
      <c r="H6" s="458"/>
      <c r="I6" s="458"/>
    </row>
    <row r="7" spans="3:11" s="4" customFormat="1">
      <c r="C7" s="451"/>
      <c r="D7" s="437" t="s">
        <v>495</v>
      </c>
      <c r="E7" s="437"/>
      <c r="F7" s="437"/>
      <c r="G7" s="437">
        <f>G5*60%</f>
        <v>10200000</v>
      </c>
      <c r="H7" s="437"/>
      <c r="I7" s="437"/>
    </row>
    <row r="8" spans="3:11" s="11" customFormat="1">
      <c r="C8" s="9"/>
      <c r="D8" s="10"/>
      <c r="E8" s="10"/>
      <c r="F8" s="10"/>
      <c r="G8" s="10"/>
      <c r="H8" s="10"/>
      <c r="I8" s="10"/>
    </row>
    <row r="9" spans="3:11" s="14" customFormat="1" hidden="1">
      <c r="C9" s="12"/>
      <c r="D9" s="13"/>
      <c r="E9" s="13"/>
      <c r="F9" s="13"/>
      <c r="G9" s="13"/>
      <c r="H9" s="13"/>
      <c r="I9" s="13"/>
    </row>
    <row r="10" spans="3:11" s="4" customFormat="1">
      <c r="C10" s="444" t="s">
        <v>496</v>
      </c>
      <c r="D10" s="445"/>
      <c r="E10" s="445"/>
      <c r="F10" s="445"/>
      <c r="G10" s="445"/>
      <c r="H10" s="445"/>
      <c r="I10" s="446"/>
    </row>
    <row r="11" spans="3:11" s="4" customFormat="1">
      <c r="C11" s="440" t="s">
        <v>497</v>
      </c>
      <c r="D11" s="441"/>
      <c r="E11" s="441"/>
      <c r="F11" s="441"/>
      <c r="G11" s="441"/>
      <c r="H11" s="441"/>
      <c r="I11" s="442"/>
    </row>
    <row r="12" spans="3:11" s="4" customFormat="1" ht="36.75" customHeight="1">
      <c r="C12" s="15" t="s">
        <v>498</v>
      </c>
      <c r="D12" s="15" t="s">
        <v>499</v>
      </c>
      <c r="E12" s="15" t="s">
        <v>500</v>
      </c>
      <c r="F12" s="15" t="s">
        <v>501</v>
      </c>
      <c r="G12" s="63" t="s">
        <v>502</v>
      </c>
      <c r="H12" s="63" t="s">
        <v>503</v>
      </c>
      <c r="I12" s="63" t="s">
        <v>504</v>
      </c>
    </row>
    <row r="13" spans="3:11" s="4" customFormat="1" ht="36">
      <c r="C13" s="16" t="s">
        <v>505</v>
      </c>
      <c r="D13" s="17" t="s">
        <v>1145</v>
      </c>
      <c r="E13" s="17" t="s">
        <v>23</v>
      </c>
      <c r="F13" s="17" t="s">
        <v>24</v>
      </c>
      <c r="G13" s="65">
        <v>6628819.8799999999</v>
      </c>
      <c r="H13" s="32">
        <v>5634496.9000000004</v>
      </c>
      <c r="I13" s="66">
        <v>0.85</v>
      </c>
    </row>
    <row r="14" spans="3:11" s="4" customFormat="1" ht="36">
      <c r="C14" s="74" t="s">
        <v>506</v>
      </c>
      <c r="D14" s="75" t="s">
        <v>1145</v>
      </c>
      <c r="E14" s="75" t="s">
        <v>23</v>
      </c>
      <c r="F14" s="75" t="s">
        <v>24</v>
      </c>
      <c r="G14" s="76">
        <v>5338738.21</v>
      </c>
      <c r="H14" s="76">
        <v>1871315.85</v>
      </c>
      <c r="I14" s="77">
        <v>0.35049999999999998</v>
      </c>
    </row>
    <row r="15" spans="3:11" s="4" customFormat="1" ht="36">
      <c r="C15" s="21" t="s">
        <v>528</v>
      </c>
      <c r="D15" s="17" t="s">
        <v>1145</v>
      </c>
      <c r="E15" s="17" t="s">
        <v>23</v>
      </c>
      <c r="F15" s="17" t="s">
        <v>24</v>
      </c>
      <c r="G15" s="32">
        <f>G16</f>
        <v>5338738.21</v>
      </c>
      <c r="H15" s="32">
        <f>H17</f>
        <v>2666611.6285000001</v>
      </c>
      <c r="I15" s="67">
        <f>H15/G15</f>
        <v>0.49948349658823227</v>
      </c>
      <c r="J15" s="73"/>
    </row>
    <row r="16" spans="3:11" s="11" customFormat="1" ht="46.5" customHeight="1">
      <c r="C16" s="21" t="s">
        <v>527</v>
      </c>
      <c r="D16" s="17" t="s">
        <v>1145</v>
      </c>
      <c r="E16" s="17" t="s">
        <v>23</v>
      </c>
      <c r="F16" s="17" t="s">
        <v>24</v>
      </c>
      <c r="G16" s="32">
        <v>5338738.21</v>
      </c>
      <c r="H16" s="68">
        <f>G16*85%</f>
        <v>4537927.4785000002</v>
      </c>
      <c r="I16" s="69">
        <v>0.85</v>
      </c>
    </row>
    <row r="17" spans="3:10" s="11" customFormat="1">
      <c r="C17" s="452" t="s">
        <v>526</v>
      </c>
      <c r="D17" s="453"/>
      <c r="E17" s="453"/>
      <c r="F17" s="453"/>
      <c r="G17" s="454"/>
      <c r="H17" s="64">
        <f>H16-H14</f>
        <v>2666611.6285000001</v>
      </c>
      <c r="I17" s="23"/>
    </row>
    <row r="18" spans="3:10" s="11" customFormat="1">
      <c r="C18" s="455" t="s">
        <v>508</v>
      </c>
      <c r="D18" s="456"/>
      <c r="E18" s="456"/>
      <c r="F18" s="456"/>
      <c r="G18" s="457"/>
      <c r="H18" s="24">
        <f>G7</f>
        <v>10200000</v>
      </c>
      <c r="I18" s="25"/>
    </row>
    <row r="19" spans="3:10" s="11" customFormat="1">
      <c r="C19" s="459" t="s">
        <v>509</v>
      </c>
      <c r="D19" s="460"/>
      <c r="E19" s="460"/>
      <c r="F19" s="460"/>
      <c r="G19" s="461"/>
      <c r="H19" s="26">
        <f>H18-H17</f>
        <v>7533388.3715000004</v>
      </c>
      <c r="I19" s="25"/>
    </row>
    <row r="20" spans="3:10" s="11" customFormat="1">
      <c r="C20" s="27"/>
      <c r="D20" s="27"/>
      <c r="E20" s="27"/>
      <c r="F20" s="27"/>
      <c r="G20" s="27"/>
      <c r="H20" s="28"/>
      <c r="I20" s="29"/>
    </row>
    <row r="21" spans="3:10" s="11" customFormat="1">
      <c r="C21" s="27"/>
      <c r="D21" s="27"/>
      <c r="E21" s="27"/>
      <c r="F21" s="27"/>
      <c r="G21" s="27"/>
      <c r="H21" s="28"/>
      <c r="I21" s="29"/>
    </row>
    <row r="22" spans="3:10" s="11" customFormat="1">
      <c r="C22" s="27"/>
      <c r="D22" s="27"/>
      <c r="E22" s="27"/>
      <c r="F22" s="27"/>
      <c r="G22" s="27"/>
      <c r="H22" s="28"/>
      <c r="I22" s="29"/>
    </row>
    <row r="23" spans="3:10" s="4" customFormat="1">
      <c r="C23" s="444" t="s">
        <v>496</v>
      </c>
      <c r="D23" s="445"/>
      <c r="E23" s="445"/>
      <c r="F23" s="445"/>
      <c r="G23" s="445"/>
      <c r="H23" s="445"/>
      <c r="I23" s="446"/>
    </row>
    <row r="24" spans="3:10" s="4" customFormat="1">
      <c r="C24" s="440" t="s">
        <v>530</v>
      </c>
      <c r="D24" s="441"/>
      <c r="E24" s="441"/>
      <c r="F24" s="441"/>
      <c r="G24" s="441"/>
      <c r="H24" s="441"/>
      <c r="I24" s="442"/>
    </row>
    <row r="25" spans="3:10" s="4" customFormat="1" ht="36.75" customHeight="1">
      <c r="C25" s="15" t="s">
        <v>498</v>
      </c>
      <c r="D25" s="15" t="s">
        <v>499</v>
      </c>
      <c r="E25" s="15" t="s">
        <v>500</v>
      </c>
      <c r="F25" s="15" t="s">
        <v>501</v>
      </c>
      <c r="G25" s="15" t="s">
        <v>502</v>
      </c>
      <c r="H25" s="15" t="s">
        <v>503</v>
      </c>
      <c r="I25" s="15" t="s">
        <v>504</v>
      </c>
    </row>
    <row r="26" spans="3:10" s="4" customFormat="1" ht="48">
      <c r="C26" s="16" t="s">
        <v>505</v>
      </c>
      <c r="D26" s="17" t="s">
        <v>561</v>
      </c>
      <c r="E26" s="17" t="s">
        <v>35</v>
      </c>
      <c r="F26" s="17" t="s">
        <v>36</v>
      </c>
      <c r="G26" s="30">
        <v>13781071.85</v>
      </c>
      <c r="H26" s="30">
        <v>11713911.07</v>
      </c>
      <c r="I26" s="18">
        <v>0.85</v>
      </c>
    </row>
    <row r="27" spans="3:10" s="4" customFormat="1" ht="48">
      <c r="C27" s="31" t="s">
        <v>511</v>
      </c>
      <c r="D27" s="17" t="s">
        <v>561</v>
      </c>
      <c r="E27" s="17" t="s">
        <v>35</v>
      </c>
      <c r="F27" s="17" t="s">
        <v>36</v>
      </c>
      <c r="G27" s="30">
        <v>13781071.85</v>
      </c>
      <c r="H27" s="19">
        <f>H19</f>
        <v>7533388.3715000004</v>
      </c>
      <c r="I27" s="99">
        <f>H27/G27</f>
        <v>0.54664749255334599</v>
      </c>
      <c r="J27" s="73">
        <f>H19-J28</f>
        <v>-723.60889499913901</v>
      </c>
    </row>
    <row r="28" spans="3:10" s="4" customFormat="1">
      <c r="C28" s="31"/>
      <c r="D28" s="17"/>
      <c r="E28" s="17"/>
      <c r="F28" s="17"/>
      <c r="G28" s="30">
        <v>13781071.85</v>
      </c>
      <c r="H28" s="32">
        <f>G28*I28</f>
        <v>7532733.8732099999</v>
      </c>
      <c r="I28" s="100">
        <v>0.54659999999999997</v>
      </c>
      <c r="J28" s="73">
        <f>G27*0.5467</f>
        <v>7534111.9803949995</v>
      </c>
    </row>
    <row r="29" spans="3:10" s="11" customFormat="1">
      <c r="C29" s="443" t="s">
        <v>508</v>
      </c>
      <c r="D29" s="443"/>
      <c r="E29" s="443"/>
      <c r="F29" s="443"/>
      <c r="G29" s="443"/>
      <c r="H29" s="24">
        <f>G7</f>
        <v>10200000</v>
      </c>
      <c r="I29" s="22"/>
    </row>
    <row r="30" spans="3:10" s="11" customFormat="1">
      <c r="C30" s="439" t="s">
        <v>512</v>
      </c>
      <c r="D30" s="439"/>
      <c r="E30" s="439"/>
      <c r="F30" s="439"/>
      <c r="G30" s="439"/>
      <c r="H30" s="26">
        <f>H29-SUM(H17,H27)</f>
        <v>0</v>
      </c>
      <c r="I30" s="22"/>
    </row>
    <row r="31" spans="3:10" s="11" customFormat="1">
      <c r="C31" s="438" t="s">
        <v>513</v>
      </c>
      <c r="D31" s="438"/>
      <c r="E31" s="438"/>
      <c r="F31" s="438"/>
      <c r="G31" s="438"/>
      <c r="H31" s="32">
        <f>H27-H26</f>
        <v>-4180522.6984999999</v>
      </c>
      <c r="I31" s="33"/>
    </row>
    <row r="32" spans="3:10" s="11" customFormat="1">
      <c r="C32" s="27"/>
      <c r="D32" s="27"/>
      <c r="E32" s="27"/>
      <c r="F32" s="27"/>
      <c r="G32" s="27"/>
      <c r="H32" s="28">
        <f>H19-H28</f>
        <v>654.49829000048339</v>
      </c>
      <c r="I32" s="29"/>
    </row>
    <row r="33" spans="3:9" s="11" customFormat="1">
      <c r="C33" s="27"/>
      <c r="D33" s="27"/>
      <c r="E33" s="27"/>
      <c r="F33" s="27"/>
      <c r="G33" s="27"/>
      <c r="H33" s="28"/>
      <c r="I33" s="29"/>
    </row>
    <row r="34" spans="3:9" s="11" customFormat="1">
      <c r="C34" s="27"/>
      <c r="D34" s="27"/>
      <c r="E34" s="27"/>
      <c r="F34" s="27"/>
      <c r="G34" s="27"/>
      <c r="H34" s="28"/>
      <c r="I34" s="29"/>
    </row>
    <row r="35" spans="3:9" s="4" customFormat="1">
      <c r="C35" s="444" t="s">
        <v>496</v>
      </c>
      <c r="D35" s="445"/>
      <c r="E35" s="445"/>
      <c r="F35" s="445"/>
      <c r="G35" s="445"/>
      <c r="H35" s="445"/>
      <c r="I35" s="446"/>
    </row>
    <row r="36" spans="3:9" s="4" customFormat="1">
      <c r="C36" s="440" t="s">
        <v>510</v>
      </c>
      <c r="D36" s="441"/>
      <c r="E36" s="441"/>
      <c r="F36" s="441"/>
      <c r="G36" s="441"/>
      <c r="H36" s="441"/>
      <c r="I36" s="442"/>
    </row>
    <row r="37" spans="3:9" s="4" customFormat="1" ht="36.75" customHeight="1">
      <c r="C37" s="15" t="s">
        <v>498</v>
      </c>
      <c r="D37" s="15" t="s">
        <v>499</v>
      </c>
      <c r="E37" s="15" t="s">
        <v>500</v>
      </c>
      <c r="F37" s="15" t="s">
        <v>501</v>
      </c>
      <c r="G37" s="15" t="s">
        <v>502</v>
      </c>
      <c r="H37" s="15" t="s">
        <v>503</v>
      </c>
      <c r="I37" s="15" t="s">
        <v>504</v>
      </c>
    </row>
    <row r="38" spans="3:9" s="4" customFormat="1" ht="48">
      <c r="C38" s="16" t="s">
        <v>505</v>
      </c>
      <c r="D38" s="17" t="s">
        <v>561</v>
      </c>
      <c r="E38" s="17" t="s">
        <v>35</v>
      </c>
      <c r="F38" s="17" t="s">
        <v>36</v>
      </c>
      <c r="G38" s="30">
        <v>13781071.85</v>
      </c>
      <c r="H38" s="30">
        <v>11713911.07</v>
      </c>
      <c r="I38" s="18">
        <v>0.85</v>
      </c>
    </row>
    <row r="39" spans="3:9" s="4" customFormat="1" ht="48">
      <c r="C39" s="31" t="s">
        <v>511</v>
      </c>
      <c r="D39" s="17" t="s">
        <v>561</v>
      </c>
      <c r="E39" s="17" t="s">
        <v>35</v>
      </c>
      <c r="F39" s="17" t="s">
        <v>36</v>
      </c>
      <c r="G39" s="30">
        <v>13781071.85</v>
      </c>
      <c r="H39" s="19">
        <f>H40</f>
        <v>10200000</v>
      </c>
      <c r="I39" s="20">
        <f>H39/G39</f>
        <v>0.74014562227247949</v>
      </c>
    </row>
    <row r="40" spans="3:9" s="11" customFormat="1">
      <c r="C40" s="443" t="s">
        <v>508</v>
      </c>
      <c r="D40" s="443"/>
      <c r="E40" s="443"/>
      <c r="F40" s="443"/>
      <c r="G40" s="443"/>
      <c r="H40" s="24">
        <f>G7</f>
        <v>10200000</v>
      </c>
      <c r="I40" s="22"/>
    </row>
    <row r="41" spans="3:9" s="11" customFormat="1">
      <c r="C41" s="439" t="s">
        <v>512</v>
      </c>
      <c r="D41" s="439"/>
      <c r="E41" s="439"/>
      <c r="F41" s="439"/>
      <c r="G41" s="439"/>
      <c r="H41" s="26">
        <f>H40-H39</f>
        <v>0</v>
      </c>
      <c r="I41" s="22"/>
    </row>
    <row r="42" spans="3:9" s="11" customFormat="1">
      <c r="C42" s="438" t="s">
        <v>513</v>
      </c>
      <c r="D42" s="438"/>
      <c r="E42" s="438"/>
      <c r="F42" s="438"/>
      <c r="G42" s="438"/>
      <c r="H42" s="32">
        <f>H39-H38</f>
        <v>-1513911.0700000003</v>
      </c>
      <c r="I42" s="33"/>
    </row>
    <row r="43" spans="3:9" s="11" customFormat="1">
      <c r="C43" s="78"/>
      <c r="D43" s="78"/>
      <c r="E43" s="78"/>
      <c r="F43" s="78"/>
      <c r="G43" s="78"/>
      <c r="H43" s="37"/>
      <c r="I43" s="38"/>
    </row>
    <row r="44" spans="3:9" s="11" customFormat="1">
      <c r="C44" s="78"/>
      <c r="D44" s="78"/>
      <c r="E44" s="78"/>
      <c r="F44" s="78"/>
      <c r="G44" s="78"/>
      <c r="H44" s="37"/>
      <c r="I44" s="38"/>
    </row>
    <row r="45" spans="3:9" s="11" customFormat="1">
      <c r="C45" s="78"/>
      <c r="D45" s="78"/>
      <c r="E45" s="78"/>
      <c r="F45" s="78"/>
      <c r="G45" s="78"/>
      <c r="H45" s="37"/>
      <c r="I45" s="38"/>
    </row>
    <row r="46" spans="3:9" s="11" customFormat="1">
      <c r="C46" s="78"/>
      <c r="D46" s="78"/>
      <c r="E46" s="78"/>
      <c r="F46" s="78"/>
      <c r="G46" s="78"/>
      <c r="H46" s="37"/>
      <c r="I46" s="38"/>
    </row>
    <row r="47" spans="3:9" s="11" customFormat="1">
      <c r="C47" s="78"/>
      <c r="D47" s="78"/>
      <c r="E47" s="78"/>
      <c r="F47" s="78"/>
      <c r="G47" s="78"/>
      <c r="H47" s="37"/>
      <c r="I47" s="38"/>
    </row>
    <row r="48" spans="3:9" s="11" customFormat="1">
      <c r="C48" s="78"/>
      <c r="D48" s="78"/>
      <c r="E48" s="78"/>
      <c r="F48" s="78"/>
      <c r="G48" s="78"/>
      <c r="H48" s="37"/>
      <c r="I48" s="38"/>
    </row>
    <row r="49" spans="3:9" s="4" customFormat="1">
      <c r="C49" s="34"/>
      <c r="D49" s="35"/>
      <c r="E49" s="35"/>
      <c r="F49" s="35"/>
      <c r="G49" s="36"/>
      <c r="H49" s="37"/>
      <c r="I49" s="38"/>
    </row>
    <row r="50" spans="3:9" s="4" customFormat="1">
      <c r="C50" s="466" t="s">
        <v>514</v>
      </c>
      <c r="D50" s="467"/>
      <c r="E50" s="467"/>
      <c r="F50" s="467"/>
      <c r="G50" s="467"/>
      <c r="H50" s="467"/>
      <c r="I50" s="468"/>
    </row>
    <row r="51" spans="3:9" s="4" customFormat="1">
      <c r="C51" s="462" t="s">
        <v>497</v>
      </c>
      <c r="D51" s="463"/>
      <c r="E51" s="463"/>
      <c r="F51" s="463"/>
      <c r="G51" s="463"/>
      <c r="H51" s="463"/>
      <c r="I51" s="464"/>
    </row>
    <row r="52" spans="3:9" s="4" customFormat="1" ht="36.75" customHeight="1">
      <c r="C52" s="39" t="s">
        <v>498</v>
      </c>
      <c r="D52" s="39" t="s">
        <v>499</v>
      </c>
      <c r="E52" s="39" t="s">
        <v>500</v>
      </c>
      <c r="F52" s="39" t="s">
        <v>501</v>
      </c>
      <c r="G52" s="39" t="s">
        <v>502</v>
      </c>
      <c r="H52" s="39" t="s">
        <v>515</v>
      </c>
      <c r="I52" s="40" t="s">
        <v>504</v>
      </c>
    </row>
    <row r="53" spans="3:9" s="4" customFormat="1" ht="36">
      <c r="C53" s="16" t="s">
        <v>505</v>
      </c>
      <c r="D53" s="17" t="s">
        <v>1151</v>
      </c>
      <c r="E53" s="17" t="s">
        <v>160</v>
      </c>
      <c r="F53" s="17" t="s">
        <v>161</v>
      </c>
      <c r="G53" s="30">
        <v>6187181.4199999999</v>
      </c>
      <c r="H53" s="41">
        <v>3122670.46</v>
      </c>
      <c r="I53" s="42">
        <f>H53/G53</f>
        <v>0.50469999956781608</v>
      </c>
    </row>
    <row r="54" spans="3:9" s="11" customFormat="1" ht="36">
      <c r="C54" s="43" t="s">
        <v>507</v>
      </c>
      <c r="D54" s="17" t="s">
        <v>1151</v>
      </c>
      <c r="E54" s="17" t="s">
        <v>160</v>
      </c>
      <c r="F54" s="17" t="s">
        <v>161</v>
      </c>
      <c r="G54" s="30">
        <v>6187181.4199999999</v>
      </c>
      <c r="H54" s="30">
        <f>G54*I54</f>
        <v>5259104.2069999995</v>
      </c>
      <c r="I54" s="33">
        <v>0.85</v>
      </c>
    </row>
    <row r="55" spans="3:9" s="4" customFormat="1">
      <c r="C55" s="465" t="s">
        <v>516</v>
      </c>
      <c r="D55" s="465"/>
      <c r="E55" s="465"/>
      <c r="F55" s="465"/>
      <c r="G55" s="465"/>
      <c r="H55" s="80">
        <f>H54-H53</f>
        <v>2136433.7469999995</v>
      </c>
      <c r="I55" s="33"/>
    </row>
    <row r="56" spans="3:9" s="11" customFormat="1">
      <c r="C56" s="443" t="s">
        <v>517</v>
      </c>
      <c r="D56" s="443"/>
      <c r="E56" s="443"/>
      <c r="F56" s="443"/>
      <c r="G56" s="443"/>
      <c r="H56" s="24">
        <f>G6</f>
        <v>6800000</v>
      </c>
      <c r="I56" s="22"/>
    </row>
    <row r="57" spans="3:9" s="11" customFormat="1">
      <c r="C57" s="473" t="s">
        <v>518</v>
      </c>
      <c r="D57" s="473"/>
      <c r="E57" s="473"/>
      <c r="F57" s="473"/>
      <c r="G57" s="473"/>
      <c r="H57" s="44">
        <f>H56-H55</f>
        <v>4663566.2530000005</v>
      </c>
      <c r="I57" s="22"/>
    </row>
    <row r="58" spans="3:9" s="11" customFormat="1">
      <c r="C58" s="477"/>
      <c r="D58" s="478"/>
      <c r="E58" s="478"/>
      <c r="F58" s="478"/>
      <c r="G58" s="478"/>
      <c r="H58" s="478"/>
      <c r="I58" s="479"/>
    </row>
    <row r="59" spans="3:9" s="11" customFormat="1" ht="5.25" customHeight="1">
      <c r="C59" s="480"/>
      <c r="D59" s="481"/>
      <c r="E59" s="481"/>
      <c r="F59" s="481"/>
      <c r="G59" s="481"/>
      <c r="H59" s="481"/>
      <c r="I59" s="482"/>
    </row>
    <row r="60" spans="3:9" s="4" customFormat="1" ht="24">
      <c r="C60" s="39" t="s">
        <v>498</v>
      </c>
      <c r="D60" s="39" t="s">
        <v>499</v>
      </c>
      <c r="E60" s="39" t="s">
        <v>500</v>
      </c>
      <c r="F60" s="39" t="s">
        <v>501</v>
      </c>
      <c r="G60" s="39" t="s">
        <v>502</v>
      </c>
      <c r="H60" s="39" t="s">
        <v>515</v>
      </c>
      <c r="I60" s="39" t="s">
        <v>504</v>
      </c>
    </row>
    <row r="61" spans="3:9" s="4" customFormat="1" ht="36">
      <c r="C61" s="16" t="s">
        <v>505</v>
      </c>
      <c r="D61" s="17" t="s">
        <v>1159</v>
      </c>
      <c r="E61" s="17" t="s">
        <v>162</v>
      </c>
      <c r="F61" s="17" t="s">
        <v>163</v>
      </c>
      <c r="G61" s="30">
        <v>8387821.4400000004</v>
      </c>
      <c r="H61" s="45">
        <v>4233333.4800000004</v>
      </c>
      <c r="I61" s="42">
        <f>H61/G61</f>
        <v>0.50469999990843872</v>
      </c>
    </row>
    <row r="62" spans="3:9" s="11" customFormat="1" ht="36">
      <c r="C62" s="43" t="s">
        <v>507</v>
      </c>
      <c r="D62" s="17" t="s">
        <v>1159</v>
      </c>
      <c r="E62" s="17" t="s">
        <v>162</v>
      </c>
      <c r="F62" s="17" t="s">
        <v>163</v>
      </c>
      <c r="G62" s="30">
        <v>8387821.4400000004</v>
      </c>
      <c r="H62" s="30">
        <f>G62*I62</f>
        <v>7129648.2240000004</v>
      </c>
      <c r="I62" s="33">
        <v>0.85</v>
      </c>
    </row>
    <row r="63" spans="3:9" s="4" customFormat="1">
      <c r="C63" s="465" t="s">
        <v>516</v>
      </c>
      <c r="D63" s="465"/>
      <c r="E63" s="465"/>
      <c r="F63" s="465"/>
      <c r="G63" s="465"/>
      <c r="H63" s="80">
        <f>H62-H61</f>
        <v>2896314.7439999999</v>
      </c>
      <c r="I63" s="33"/>
    </row>
    <row r="64" spans="3:9" s="11" customFormat="1">
      <c r="C64" s="473" t="s">
        <v>518</v>
      </c>
      <c r="D64" s="473"/>
      <c r="E64" s="473"/>
      <c r="F64" s="473"/>
      <c r="G64" s="473"/>
      <c r="H64" s="44">
        <f>H57</f>
        <v>4663566.2530000005</v>
      </c>
      <c r="I64" s="46"/>
    </row>
    <row r="65" spans="3:12" s="11" customFormat="1">
      <c r="C65" s="439" t="s">
        <v>519</v>
      </c>
      <c r="D65" s="439"/>
      <c r="E65" s="439"/>
      <c r="F65" s="439"/>
      <c r="G65" s="439"/>
      <c r="H65" s="26">
        <f>H64-H63</f>
        <v>1767251.5090000005</v>
      </c>
      <c r="I65" s="22"/>
    </row>
    <row r="66" spans="3:12" s="4" customFormat="1">
      <c r="C66" s="47"/>
      <c r="D66" s="48"/>
      <c r="E66" s="48"/>
      <c r="F66" s="48"/>
      <c r="G66" s="49"/>
      <c r="H66" s="50"/>
      <c r="I66" s="47"/>
    </row>
    <row r="67" spans="3:12" s="4" customFormat="1">
      <c r="C67" s="47"/>
      <c r="D67" s="48"/>
      <c r="E67" s="48"/>
      <c r="F67" s="48"/>
      <c r="G67" s="49"/>
      <c r="H67" s="50"/>
      <c r="I67" s="47"/>
    </row>
    <row r="68" spans="3:12" s="4" customFormat="1">
      <c r="C68" s="47"/>
      <c r="D68" s="48"/>
      <c r="E68" s="48"/>
      <c r="F68" s="48"/>
      <c r="G68" s="49"/>
      <c r="H68" s="50"/>
      <c r="I68" s="47"/>
    </row>
    <row r="69" spans="3:12" s="4" customFormat="1">
      <c r="C69" s="466" t="s">
        <v>520</v>
      </c>
      <c r="D69" s="467"/>
      <c r="E69" s="467"/>
      <c r="F69" s="467"/>
      <c r="G69" s="467"/>
      <c r="H69" s="467"/>
      <c r="I69" s="468"/>
    </row>
    <row r="70" spans="3:12" s="4" customFormat="1">
      <c r="C70" s="474" t="s">
        <v>532</v>
      </c>
      <c r="D70" s="474"/>
      <c r="E70" s="474"/>
      <c r="F70" s="474"/>
      <c r="G70" s="474"/>
      <c r="H70" s="474"/>
      <c r="I70" s="474"/>
    </row>
    <row r="71" spans="3:12" s="4" customFormat="1" ht="36.75" customHeight="1">
      <c r="C71" s="15" t="s">
        <v>498</v>
      </c>
      <c r="D71" s="15" t="s">
        <v>499</v>
      </c>
      <c r="E71" s="15" t="s">
        <v>500</v>
      </c>
      <c r="F71" s="15" t="s">
        <v>501</v>
      </c>
      <c r="G71" s="15" t="s">
        <v>502</v>
      </c>
      <c r="H71" s="15" t="s">
        <v>515</v>
      </c>
      <c r="I71" s="51" t="s">
        <v>504</v>
      </c>
    </row>
    <row r="72" spans="3:12" s="4" customFormat="1" ht="36">
      <c r="C72" s="52" t="s">
        <v>505</v>
      </c>
      <c r="D72" s="53" t="s">
        <v>1161</v>
      </c>
      <c r="E72" s="53" t="s">
        <v>170</v>
      </c>
      <c r="F72" s="53" t="s">
        <v>171</v>
      </c>
      <c r="G72" s="54">
        <v>3778857.28</v>
      </c>
      <c r="H72" s="54">
        <v>3212028.68</v>
      </c>
      <c r="I72" s="55">
        <f>H72/G72</f>
        <v>0.84999999788295799</v>
      </c>
    </row>
    <row r="73" spans="3:12" s="4" customFormat="1" ht="36">
      <c r="C73" s="43" t="s">
        <v>507</v>
      </c>
      <c r="D73" s="53" t="s">
        <v>1161</v>
      </c>
      <c r="E73" s="53" t="s">
        <v>170</v>
      </c>
      <c r="F73" s="53" t="s">
        <v>171</v>
      </c>
      <c r="G73" s="54">
        <v>3778857.28</v>
      </c>
      <c r="H73" s="79">
        <f>H65</f>
        <v>1767251.5090000005</v>
      </c>
      <c r="I73" s="96">
        <f>H73/G73</f>
        <v>0.46766823355657416</v>
      </c>
      <c r="J73" s="98">
        <v>0.46760000000000002</v>
      </c>
      <c r="K73" s="97">
        <f>G73*J73</f>
        <v>1766993.6641279999</v>
      </c>
      <c r="L73" s="73">
        <f>H73-K73</f>
        <v>257.84487200062722</v>
      </c>
    </row>
    <row r="74" spans="3:12" s="4" customFormat="1">
      <c r="C74" s="465"/>
      <c r="D74" s="465"/>
      <c r="E74" s="465"/>
      <c r="F74" s="465"/>
      <c r="G74" s="465"/>
      <c r="H74" s="30"/>
      <c r="I74" s="33"/>
    </row>
    <row r="75" spans="3:12" s="11" customFormat="1">
      <c r="C75" s="443" t="s">
        <v>522</v>
      </c>
      <c r="D75" s="443"/>
      <c r="E75" s="443"/>
      <c r="F75" s="443"/>
      <c r="G75" s="443"/>
      <c r="H75" s="24">
        <f>G6</f>
        <v>6800000</v>
      </c>
      <c r="I75" s="22"/>
    </row>
    <row r="76" spans="3:12" s="11" customFormat="1">
      <c r="C76" s="439" t="s">
        <v>531</v>
      </c>
      <c r="D76" s="439"/>
      <c r="E76" s="439"/>
      <c r="F76" s="439"/>
      <c r="G76" s="439"/>
      <c r="H76" s="56">
        <f>H63+H55+H73</f>
        <v>6800000</v>
      </c>
      <c r="I76" s="22"/>
    </row>
    <row r="77" spans="3:12" s="11" customFormat="1">
      <c r="C77" s="27"/>
      <c r="D77" s="27"/>
      <c r="E77" s="27"/>
      <c r="F77" s="27"/>
      <c r="G77" s="27"/>
      <c r="H77" s="50">
        <f>H75-H76</f>
        <v>0</v>
      </c>
      <c r="I77" s="29"/>
    </row>
    <row r="78" spans="3:12" s="11" customFormat="1">
      <c r="C78" s="27"/>
      <c r="D78" s="27"/>
      <c r="E78" s="27"/>
      <c r="F78" s="27"/>
      <c r="G78" s="27"/>
      <c r="H78" s="50"/>
      <c r="I78" s="29"/>
    </row>
    <row r="79" spans="3:12" s="4" customFormat="1">
      <c r="C79" s="47"/>
      <c r="D79" s="48"/>
      <c r="E79" s="48"/>
      <c r="F79" s="48"/>
      <c r="G79" s="49"/>
      <c r="H79" s="50"/>
      <c r="I79" s="47"/>
    </row>
    <row r="80" spans="3:12" s="4" customFormat="1">
      <c r="C80" s="47"/>
      <c r="D80" s="48"/>
      <c r="E80" s="48"/>
      <c r="F80" s="48"/>
      <c r="G80" s="49"/>
      <c r="H80" s="49"/>
      <c r="I80" s="47"/>
    </row>
    <row r="81" spans="3:9" s="81" customFormat="1">
      <c r="C81" s="469" t="s">
        <v>520</v>
      </c>
      <c r="D81" s="470"/>
      <c r="E81" s="470"/>
      <c r="F81" s="470"/>
      <c r="G81" s="470"/>
      <c r="H81" s="470"/>
      <c r="I81" s="471"/>
    </row>
    <row r="82" spans="3:9" s="81" customFormat="1">
      <c r="C82" s="472" t="s">
        <v>510</v>
      </c>
      <c r="D82" s="472"/>
      <c r="E82" s="472"/>
      <c r="F82" s="472"/>
      <c r="G82" s="472"/>
      <c r="H82" s="472"/>
      <c r="I82" s="472"/>
    </row>
    <row r="83" spans="3:9" s="81" customFormat="1" ht="36.75" customHeight="1">
      <c r="C83" s="82" t="s">
        <v>498</v>
      </c>
      <c r="D83" s="82" t="s">
        <v>499</v>
      </c>
      <c r="E83" s="82" t="s">
        <v>500</v>
      </c>
      <c r="F83" s="82" t="s">
        <v>501</v>
      </c>
      <c r="G83" s="82" t="s">
        <v>502</v>
      </c>
      <c r="H83" s="82" t="s">
        <v>515</v>
      </c>
      <c r="I83" s="83" t="s">
        <v>504</v>
      </c>
    </row>
    <row r="84" spans="3:9" s="81" customFormat="1" ht="36">
      <c r="C84" s="84" t="s">
        <v>505</v>
      </c>
      <c r="D84" s="85" t="s">
        <v>1161</v>
      </c>
      <c r="E84" s="85" t="s">
        <v>170</v>
      </c>
      <c r="F84" s="85" t="s">
        <v>171</v>
      </c>
      <c r="G84" s="86">
        <v>3778857.28</v>
      </c>
      <c r="H84" s="86">
        <v>3212028.68</v>
      </c>
      <c r="I84" s="87">
        <f>H84/G84</f>
        <v>0.84999999788295799</v>
      </c>
    </row>
    <row r="85" spans="3:9" s="81" customFormat="1" ht="36">
      <c r="C85" s="84" t="s">
        <v>505</v>
      </c>
      <c r="D85" s="85" t="s">
        <v>321</v>
      </c>
      <c r="E85" s="85" t="s">
        <v>322</v>
      </c>
      <c r="F85" s="85" t="s">
        <v>323</v>
      </c>
      <c r="G85" s="86">
        <v>3368375.64</v>
      </c>
      <c r="H85" s="86">
        <v>2863119.29</v>
      </c>
      <c r="I85" s="88">
        <f>H85/G85</f>
        <v>0.849999998812484</v>
      </c>
    </row>
    <row r="86" spans="3:9" s="81" customFormat="1">
      <c r="C86" s="483" t="s">
        <v>521</v>
      </c>
      <c r="D86" s="483"/>
      <c r="E86" s="483"/>
      <c r="F86" s="483"/>
      <c r="G86" s="483"/>
      <c r="H86" s="89">
        <f>H85+H84</f>
        <v>6075147.9700000007</v>
      </c>
      <c r="I86" s="90"/>
    </row>
    <row r="87" spans="3:9" s="93" customFormat="1">
      <c r="C87" s="475" t="s">
        <v>522</v>
      </c>
      <c r="D87" s="475"/>
      <c r="E87" s="475"/>
      <c r="F87" s="475"/>
      <c r="G87" s="475"/>
      <c r="H87" s="91">
        <f>G6</f>
        <v>6800000</v>
      </c>
      <c r="I87" s="92"/>
    </row>
    <row r="88" spans="3:9" s="93" customFormat="1">
      <c r="C88" s="476" t="s">
        <v>523</v>
      </c>
      <c r="D88" s="476"/>
      <c r="E88" s="476"/>
      <c r="F88" s="476"/>
      <c r="G88" s="476"/>
      <c r="H88" s="56">
        <f>H87-H86</f>
        <v>724852.02999999933</v>
      </c>
      <c r="I88" s="92"/>
    </row>
    <row r="89" spans="3:9" s="93" customFormat="1">
      <c r="C89" s="94"/>
      <c r="D89" s="94"/>
      <c r="E89" s="94"/>
      <c r="F89" s="94"/>
      <c r="G89" s="94"/>
      <c r="H89" s="50"/>
      <c r="I89" s="95"/>
    </row>
    <row r="90" spans="3:9" s="11" customFormat="1">
      <c r="C90" s="27"/>
      <c r="D90" s="27"/>
      <c r="E90" s="27"/>
      <c r="F90" s="27"/>
      <c r="G90" s="27"/>
      <c r="H90" s="50"/>
      <c r="I90" s="29"/>
    </row>
    <row r="91" spans="3:9" s="4" customFormat="1">
      <c r="C91" s="4" t="s">
        <v>524</v>
      </c>
      <c r="D91" s="11"/>
      <c r="E91" s="11"/>
      <c r="F91" s="11"/>
      <c r="G91" s="57"/>
      <c r="H91" s="58"/>
    </row>
    <row r="92" spans="3:9" s="4" customFormat="1" ht="36.75" customHeight="1">
      <c r="C92" s="39" t="s">
        <v>498</v>
      </c>
      <c r="D92" s="39" t="s">
        <v>499</v>
      </c>
      <c r="E92" s="39" t="s">
        <v>500</v>
      </c>
      <c r="F92" s="39" t="s">
        <v>501</v>
      </c>
      <c r="G92" s="39" t="s">
        <v>502</v>
      </c>
      <c r="H92" s="39" t="s">
        <v>515</v>
      </c>
      <c r="I92" s="40" t="s">
        <v>504</v>
      </c>
    </row>
    <row r="93" spans="3:9" s="4" customFormat="1" ht="36">
      <c r="C93" s="16" t="s">
        <v>505</v>
      </c>
      <c r="D93" s="17" t="s">
        <v>1151</v>
      </c>
      <c r="E93" s="17" t="s">
        <v>160</v>
      </c>
      <c r="F93" s="17" t="s">
        <v>161</v>
      </c>
      <c r="G93" s="30">
        <v>6187181.4199999999</v>
      </c>
      <c r="H93" s="41">
        <v>3122670.46</v>
      </c>
      <c r="I93" s="42">
        <f>H93/G93</f>
        <v>0.50469999956781608</v>
      </c>
    </row>
    <row r="94" spans="3:9" s="11" customFormat="1" ht="36">
      <c r="C94" s="43" t="s">
        <v>507</v>
      </c>
      <c r="D94" s="17" t="s">
        <v>1151</v>
      </c>
      <c r="E94" s="17" t="s">
        <v>160</v>
      </c>
      <c r="F94" s="17" t="s">
        <v>161</v>
      </c>
      <c r="G94" s="30">
        <v>6187181.4199999999</v>
      </c>
      <c r="H94" s="59">
        <f>H88</f>
        <v>724852.02999999933</v>
      </c>
      <c r="I94" s="33"/>
    </row>
    <row r="95" spans="3:9" s="11" customFormat="1" ht="36">
      <c r="C95" s="43" t="s">
        <v>507</v>
      </c>
      <c r="D95" s="17" t="s">
        <v>1151</v>
      </c>
      <c r="E95" s="17" t="s">
        <v>160</v>
      </c>
      <c r="F95" s="17" t="s">
        <v>161</v>
      </c>
      <c r="G95" s="30">
        <v>6187181.4199999999</v>
      </c>
      <c r="H95" s="30">
        <f>H93+H94</f>
        <v>3847522.4899999993</v>
      </c>
      <c r="I95" s="33">
        <f>H95/G95</f>
        <v>0.62185383437487751</v>
      </c>
    </row>
  </sheetData>
  <mergeCells count="43">
    <mergeCell ref="D1:F1"/>
    <mergeCell ref="C4:I4"/>
    <mergeCell ref="C5:C7"/>
    <mergeCell ref="D5:F5"/>
    <mergeCell ref="G5:I5"/>
    <mergeCell ref="D6:F6"/>
    <mergeCell ref="G6:I6"/>
    <mergeCell ref="D7:F7"/>
    <mergeCell ref="G7:I7"/>
    <mergeCell ref="C10:I10"/>
    <mergeCell ref="C11:I11"/>
    <mergeCell ref="C17:G17"/>
    <mergeCell ref="C36:I36"/>
    <mergeCell ref="C64:G64"/>
    <mergeCell ref="C57:G57"/>
    <mergeCell ref="C58:I59"/>
    <mergeCell ref="C63:G63"/>
    <mergeCell ref="C23:I23"/>
    <mergeCell ref="C24:I24"/>
    <mergeCell ref="C29:G29"/>
    <mergeCell ref="C30:G30"/>
    <mergeCell ref="C51:I51"/>
    <mergeCell ref="C40:G40"/>
    <mergeCell ref="C41:G41"/>
    <mergeCell ref="C42:G42"/>
    <mergeCell ref="C55:G55"/>
    <mergeCell ref="C56:G56"/>
    <mergeCell ref="C86:G86"/>
    <mergeCell ref="C18:G18"/>
    <mergeCell ref="C19:G19"/>
    <mergeCell ref="C31:G31"/>
    <mergeCell ref="C35:I35"/>
    <mergeCell ref="C65:G65"/>
    <mergeCell ref="C50:I50"/>
    <mergeCell ref="C88:G88"/>
    <mergeCell ref="C69:I69"/>
    <mergeCell ref="C70:I70"/>
    <mergeCell ref="C74:G74"/>
    <mergeCell ref="C75:G75"/>
    <mergeCell ref="C76:G76"/>
    <mergeCell ref="C81:I81"/>
    <mergeCell ref="C87:G87"/>
    <mergeCell ref="C82:I82"/>
  </mergeCells>
  <phoneticPr fontId="0" type="noConversion"/>
  <pageMargins left="0.70866141732283472" right="0.17" top="0.17" bottom="0.28999999999999998" header="0.17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workbookViewId="0">
      <selection sqref="A1:AH17"/>
    </sheetView>
  </sheetViews>
  <sheetFormatPr defaultRowHeight="14.25"/>
  <sheetData>
    <row r="1" spans="1:36" ht="15.75" customHeight="1">
      <c r="A1" s="401" t="s">
        <v>1127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151"/>
      <c r="AJ1" s="151"/>
    </row>
    <row r="2" spans="1:36" ht="85.5">
      <c r="A2" s="218" t="s">
        <v>491</v>
      </c>
      <c r="B2" s="218" t="s">
        <v>1116</v>
      </c>
      <c r="C2" s="218" t="s">
        <v>1118</v>
      </c>
      <c r="D2" s="218" t="s">
        <v>1117</v>
      </c>
      <c r="E2" s="218" t="s">
        <v>565</v>
      </c>
      <c r="F2" s="218" t="s">
        <v>566</v>
      </c>
      <c r="G2" s="218" t="s">
        <v>569</v>
      </c>
      <c r="H2" s="218" t="s">
        <v>1113</v>
      </c>
      <c r="I2" s="218" t="s">
        <v>1114</v>
      </c>
      <c r="J2" s="218" t="s">
        <v>1115</v>
      </c>
      <c r="K2" s="218" t="s">
        <v>570</v>
      </c>
      <c r="L2" s="218" t="s">
        <v>567</v>
      </c>
      <c r="M2" s="218" t="s">
        <v>1120</v>
      </c>
      <c r="N2" s="218" t="s">
        <v>1119</v>
      </c>
      <c r="O2" s="218" t="s">
        <v>1121</v>
      </c>
      <c r="P2" s="218">
        <v>40</v>
      </c>
      <c r="Q2" s="218" t="s">
        <v>568</v>
      </c>
      <c r="R2" s="218">
        <v>100</v>
      </c>
      <c r="S2" s="218"/>
      <c r="T2" s="218" t="s">
        <v>1122</v>
      </c>
      <c r="U2" s="218" t="s">
        <v>883</v>
      </c>
      <c r="V2" s="218" t="s">
        <v>884</v>
      </c>
      <c r="W2" s="218" t="s">
        <v>885</v>
      </c>
      <c r="X2" s="218" t="s">
        <v>886</v>
      </c>
      <c r="Y2" s="218" t="s">
        <v>885</v>
      </c>
      <c r="Z2" s="218" t="s">
        <v>887</v>
      </c>
      <c r="AA2" s="218" t="s">
        <v>888</v>
      </c>
      <c r="AB2" s="218" t="s">
        <v>889</v>
      </c>
      <c r="AC2" s="218" t="s">
        <v>890</v>
      </c>
      <c r="AD2" s="218" t="s">
        <v>891</v>
      </c>
      <c r="AE2" s="218"/>
      <c r="AF2" s="218"/>
      <c r="AG2" s="218" t="s">
        <v>1122</v>
      </c>
      <c r="AH2" s="218" t="s">
        <v>1125</v>
      </c>
      <c r="AI2" s="218"/>
      <c r="AJ2" s="218" t="s">
        <v>1131</v>
      </c>
    </row>
    <row r="3" spans="1:36" ht="199.5">
      <c r="A3" s="201">
        <v>1</v>
      </c>
      <c r="B3" s="243" t="s">
        <v>139</v>
      </c>
      <c r="C3" s="243" t="s">
        <v>140</v>
      </c>
      <c r="D3" s="243" t="s">
        <v>141</v>
      </c>
      <c r="E3" s="157">
        <v>38.6</v>
      </c>
      <c r="F3" s="157"/>
      <c r="G3" s="157"/>
      <c r="H3" s="157">
        <v>39.799999999999997</v>
      </c>
      <c r="I3" s="157"/>
      <c r="J3" s="157">
        <v>37.799999999999997</v>
      </c>
      <c r="K3" s="157"/>
      <c r="L3" s="157"/>
      <c r="M3" s="203">
        <v>6200000</v>
      </c>
      <c r="N3" s="220">
        <v>5270000</v>
      </c>
      <c r="O3" s="244">
        <f t="shared" ref="O3:O13" si="0">AVERAGE(E3:L3)</f>
        <v>38.733333333333334</v>
      </c>
      <c r="P3" s="157"/>
      <c r="Q3" s="245">
        <f t="shared" ref="Q3:Q14" si="1">PRODUCT(O3,$G$6)</f>
        <v>38.733333333333334</v>
      </c>
      <c r="R3" s="157"/>
      <c r="S3" s="157"/>
      <c r="T3" s="246" t="e">
        <f t="shared" ref="T3:T14" si="2">#N/A</f>
        <v>#N/A</v>
      </c>
      <c r="U3" s="157" t="s">
        <v>571</v>
      </c>
      <c r="V3" s="157" t="s">
        <v>840</v>
      </c>
      <c r="W3" s="157" t="s">
        <v>666</v>
      </c>
      <c r="X3" s="157" t="s">
        <v>841</v>
      </c>
      <c r="Y3" s="157" t="s">
        <v>575</v>
      </c>
      <c r="Z3" s="157" t="s">
        <v>842</v>
      </c>
      <c r="AA3" s="157" t="s">
        <v>843</v>
      </c>
      <c r="AB3" s="157" t="s">
        <v>844</v>
      </c>
      <c r="AC3" s="157" t="s">
        <v>845</v>
      </c>
      <c r="AD3" s="157" t="s">
        <v>846</v>
      </c>
      <c r="AE3" s="247"/>
      <c r="AF3" s="247"/>
      <c r="AG3" s="248">
        <f t="shared" ref="AG3:AG14" si="3">Q3/$Q$6</f>
        <v>1.0525362318840579</v>
      </c>
      <c r="AH3" s="249"/>
      <c r="AI3" s="250" t="s">
        <v>1128</v>
      </c>
      <c r="AJ3" s="203">
        <v>85</v>
      </c>
    </row>
    <row r="4" spans="1:36" ht="135">
      <c r="A4" s="201">
        <v>2</v>
      </c>
      <c r="B4" s="243" t="s">
        <v>1163</v>
      </c>
      <c r="C4" s="243" t="s">
        <v>142</v>
      </c>
      <c r="D4" s="243" t="s">
        <v>143</v>
      </c>
      <c r="E4" s="158">
        <v>37</v>
      </c>
      <c r="F4" s="158">
        <v>37.6</v>
      </c>
      <c r="G4" s="158"/>
      <c r="H4" s="158"/>
      <c r="I4" s="158"/>
      <c r="J4" s="158">
        <v>38.6</v>
      </c>
      <c r="K4" s="158"/>
      <c r="L4" s="158"/>
      <c r="M4" s="203">
        <v>2642782.2599999998</v>
      </c>
      <c r="N4" s="220">
        <v>1749521.84</v>
      </c>
      <c r="O4" s="251">
        <f t="shared" si="0"/>
        <v>37.733333333333327</v>
      </c>
      <c r="P4" s="158"/>
      <c r="Q4" s="252">
        <f t="shared" si="1"/>
        <v>37.733333333333327</v>
      </c>
      <c r="R4" s="158"/>
      <c r="S4" s="158"/>
      <c r="T4" s="251" t="e">
        <f t="shared" si="2"/>
        <v>#N/A</v>
      </c>
      <c r="U4" s="158" t="s">
        <v>571</v>
      </c>
      <c r="V4" s="158" t="s">
        <v>1075</v>
      </c>
      <c r="W4" s="158" t="s">
        <v>666</v>
      </c>
      <c r="X4" s="158" t="s">
        <v>1076</v>
      </c>
      <c r="Y4" s="158" t="s">
        <v>1077</v>
      </c>
      <c r="Z4" s="158" t="s">
        <v>1078</v>
      </c>
      <c r="AA4" s="158" t="s">
        <v>1079</v>
      </c>
      <c r="AB4" s="158" t="s">
        <v>1080</v>
      </c>
      <c r="AC4" s="158" t="s">
        <v>1080</v>
      </c>
      <c r="AD4" s="158" t="s">
        <v>1081</v>
      </c>
      <c r="AE4" s="247"/>
      <c r="AF4" s="247"/>
      <c r="AG4" s="253">
        <f t="shared" si="3"/>
        <v>1.0253623188405794</v>
      </c>
      <c r="AH4" s="254">
        <f>N3+N4</f>
        <v>7019521.8399999999</v>
      </c>
      <c r="AI4" s="255" t="s">
        <v>1129</v>
      </c>
      <c r="AJ4" s="203">
        <v>66.2</v>
      </c>
    </row>
    <row r="5" spans="1:36" ht="270">
      <c r="A5" s="201">
        <v>3</v>
      </c>
      <c r="B5" s="243" t="s">
        <v>1180</v>
      </c>
      <c r="C5" s="243" t="s">
        <v>144</v>
      </c>
      <c r="D5" s="243" t="s">
        <v>145</v>
      </c>
      <c r="E5" s="158">
        <v>37.6</v>
      </c>
      <c r="F5" s="158">
        <v>37.6</v>
      </c>
      <c r="G5" s="158"/>
      <c r="H5" s="158"/>
      <c r="I5" s="158"/>
      <c r="J5" s="158"/>
      <c r="K5" s="158"/>
      <c r="L5" s="158">
        <v>36.799999999999997</v>
      </c>
      <c r="M5" s="203">
        <v>699990</v>
      </c>
      <c r="N5" s="220">
        <v>594991.5</v>
      </c>
      <c r="O5" s="251">
        <f t="shared" si="0"/>
        <v>37.333333333333336</v>
      </c>
      <c r="P5" s="158"/>
      <c r="Q5" s="252">
        <f t="shared" si="1"/>
        <v>37.333333333333336</v>
      </c>
      <c r="R5" s="158"/>
      <c r="S5" s="158"/>
      <c r="T5" s="251" t="e">
        <f t="shared" si="2"/>
        <v>#N/A</v>
      </c>
      <c r="U5" s="158" t="s">
        <v>571</v>
      </c>
      <c r="V5" s="158" t="s">
        <v>741</v>
      </c>
      <c r="W5" s="158" t="s">
        <v>636</v>
      </c>
      <c r="X5" s="158" t="s">
        <v>742</v>
      </c>
      <c r="Y5" s="158" t="s">
        <v>743</v>
      </c>
      <c r="Z5" s="158" t="s">
        <v>744</v>
      </c>
      <c r="AA5" s="158" t="s">
        <v>745</v>
      </c>
      <c r="AB5" s="158" t="s">
        <v>746</v>
      </c>
      <c r="AC5" s="158" t="s">
        <v>747</v>
      </c>
      <c r="AD5" s="158" t="s">
        <v>748</v>
      </c>
      <c r="AE5" s="247"/>
      <c r="AF5" s="247"/>
      <c r="AG5" s="253">
        <f t="shared" si="3"/>
        <v>1.0144927536231882</v>
      </c>
      <c r="AH5" s="254">
        <f t="shared" ref="AH5:AH13" si="4">AH4+N5</f>
        <v>7614513.3399999999</v>
      </c>
      <c r="AI5" s="256"/>
      <c r="AJ5" s="203">
        <v>85</v>
      </c>
    </row>
    <row r="6" spans="1:36" ht="120">
      <c r="A6" s="201">
        <v>4</v>
      </c>
      <c r="B6" s="243" t="s">
        <v>1170</v>
      </c>
      <c r="C6" s="243" t="s">
        <v>146</v>
      </c>
      <c r="D6" s="243" t="s">
        <v>147</v>
      </c>
      <c r="E6" s="158">
        <v>39.200000000000003</v>
      </c>
      <c r="F6" s="158">
        <v>39.6</v>
      </c>
      <c r="G6" s="158"/>
      <c r="H6" s="158"/>
      <c r="I6" s="158"/>
      <c r="J6" s="158"/>
      <c r="K6" s="158"/>
      <c r="L6" s="158">
        <v>31.6</v>
      </c>
      <c r="M6" s="203">
        <v>3146804.1</v>
      </c>
      <c r="N6" s="220">
        <v>2674783.48</v>
      </c>
      <c r="O6" s="251">
        <f t="shared" si="0"/>
        <v>36.800000000000004</v>
      </c>
      <c r="P6" s="158"/>
      <c r="Q6" s="252">
        <f t="shared" si="1"/>
        <v>36.800000000000004</v>
      </c>
      <c r="R6" s="158"/>
      <c r="S6" s="158"/>
      <c r="T6" s="257" t="e">
        <f t="shared" si="2"/>
        <v>#N/A</v>
      </c>
      <c r="U6" s="158" t="s">
        <v>571</v>
      </c>
      <c r="V6" s="158" t="s">
        <v>595</v>
      </c>
      <c r="W6" s="158" t="s">
        <v>596</v>
      </c>
      <c r="X6" s="158" t="s">
        <v>597</v>
      </c>
      <c r="Y6" s="158" t="s">
        <v>598</v>
      </c>
      <c r="Z6" s="158" t="s">
        <v>599</v>
      </c>
      <c r="AA6" s="158" t="s">
        <v>600</v>
      </c>
      <c r="AB6" s="158" t="s">
        <v>601</v>
      </c>
      <c r="AC6" s="158" t="s">
        <v>602</v>
      </c>
      <c r="AD6" s="158" t="s">
        <v>603</v>
      </c>
      <c r="AE6" s="247"/>
      <c r="AF6" s="247"/>
      <c r="AG6" s="253">
        <f t="shared" si="3"/>
        <v>1</v>
      </c>
      <c r="AH6" s="254">
        <f t="shared" si="4"/>
        <v>10289296.82</v>
      </c>
      <c r="AI6" s="256"/>
      <c r="AJ6" s="203">
        <v>85</v>
      </c>
    </row>
    <row r="7" spans="1:36" ht="105">
      <c r="A7" s="201">
        <v>5</v>
      </c>
      <c r="B7" s="243" t="s">
        <v>148</v>
      </c>
      <c r="C7" s="243" t="s">
        <v>149</v>
      </c>
      <c r="D7" s="243" t="s">
        <v>150</v>
      </c>
      <c r="E7" s="158">
        <v>37.799999999999997</v>
      </c>
      <c r="F7" s="158">
        <v>38.799999999999997</v>
      </c>
      <c r="G7" s="158"/>
      <c r="H7" s="158"/>
      <c r="I7" s="158"/>
      <c r="J7" s="158"/>
      <c r="K7" s="158">
        <v>33.6</v>
      </c>
      <c r="L7" s="158"/>
      <c r="M7" s="203">
        <v>1774640.17</v>
      </c>
      <c r="N7" s="220">
        <v>1481550.14</v>
      </c>
      <c r="O7" s="251">
        <f t="shared" si="0"/>
        <v>36.733333333333327</v>
      </c>
      <c r="P7" s="158"/>
      <c r="Q7" s="252">
        <f t="shared" si="1"/>
        <v>36.733333333333327</v>
      </c>
      <c r="R7" s="158"/>
      <c r="S7" s="158"/>
      <c r="T7" s="257" t="e">
        <f t="shared" si="2"/>
        <v>#N/A</v>
      </c>
      <c r="U7" s="158" t="s">
        <v>571</v>
      </c>
      <c r="V7" s="158" t="s">
        <v>892</v>
      </c>
      <c r="W7" s="158" t="s">
        <v>573</v>
      </c>
      <c r="X7" s="158" t="s">
        <v>893</v>
      </c>
      <c r="Y7" s="158" t="s">
        <v>894</v>
      </c>
      <c r="Z7" s="158" t="s">
        <v>895</v>
      </c>
      <c r="AA7" s="158" t="s">
        <v>896</v>
      </c>
      <c r="AB7" s="158" t="s">
        <v>897</v>
      </c>
      <c r="AC7" s="158" t="s">
        <v>898</v>
      </c>
      <c r="AD7" s="158" t="s">
        <v>899</v>
      </c>
      <c r="AE7" s="247"/>
      <c r="AF7" s="247"/>
      <c r="AG7" s="253">
        <f t="shared" si="3"/>
        <v>0.99818840579710122</v>
      </c>
      <c r="AH7" s="254">
        <f t="shared" si="4"/>
        <v>11770846.960000001</v>
      </c>
      <c r="AI7" s="256"/>
      <c r="AJ7" s="203">
        <v>85</v>
      </c>
    </row>
    <row r="8" spans="1:36" ht="120">
      <c r="A8" s="201">
        <v>6</v>
      </c>
      <c r="B8" s="243" t="s">
        <v>563</v>
      </c>
      <c r="C8" s="243" t="s">
        <v>151</v>
      </c>
      <c r="D8" s="243" t="s">
        <v>152</v>
      </c>
      <c r="E8" s="158">
        <v>36.200000000000003</v>
      </c>
      <c r="F8" s="158">
        <v>37</v>
      </c>
      <c r="G8" s="158"/>
      <c r="H8" s="158"/>
      <c r="I8" s="158"/>
      <c r="J8" s="158"/>
      <c r="K8" s="158"/>
      <c r="L8" s="158">
        <v>36.799999999999997</v>
      </c>
      <c r="M8" s="203">
        <v>3116815.33</v>
      </c>
      <c r="N8" s="220">
        <v>2649293.0299999998</v>
      </c>
      <c r="O8" s="251">
        <f t="shared" si="0"/>
        <v>36.666666666666664</v>
      </c>
      <c r="P8" s="158"/>
      <c r="Q8" s="252">
        <f t="shared" si="1"/>
        <v>36.666666666666664</v>
      </c>
      <c r="R8" s="158"/>
      <c r="S8" s="158"/>
      <c r="T8" s="257" t="e">
        <f t="shared" si="2"/>
        <v>#N/A</v>
      </c>
      <c r="U8" s="158" t="s">
        <v>571</v>
      </c>
      <c r="V8" s="158" t="s">
        <v>741</v>
      </c>
      <c r="W8" s="158" t="s">
        <v>636</v>
      </c>
      <c r="X8" s="158" t="s">
        <v>742</v>
      </c>
      <c r="Y8" s="158" t="s">
        <v>743</v>
      </c>
      <c r="Z8" s="158" t="s">
        <v>744</v>
      </c>
      <c r="AA8" s="158" t="s">
        <v>745</v>
      </c>
      <c r="AB8" s="158" t="s">
        <v>746</v>
      </c>
      <c r="AC8" s="158" t="s">
        <v>747</v>
      </c>
      <c r="AD8" s="158" t="s">
        <v>748</v>
      </c>
      <c r="AE8" s="247"/>
      <c r="AF8" s="247"/>
      <c r="AG8" s="253">
        <f t="shared" si="3"/>
        <v>0.99637681159420277</v>
      </c>
      <c r="AH8" s="254">
        <f t="shared" si="4"/>
        <v>14420139.99</v>
      </c>
      <c r="AI8" s="256"/>
      <c r="AJ8" s="203">
        <v>85</v>
      </c>
    </row>
    <row r="9" spans="1:36" ht="180">
      <c r="A9" s="204">
        <v>7</v>
      </c>
      <c r="B9" s="258" t="s">
        <v>153</v>
      </c>
      <c r="C9" s="258" t="s">
        <v>154</v>
      </c>
      <c r="D9" s="258" t="s">
        <v>155</v>
      </c>
      <c r="E9" s="159">
        <v>36.6</v>
      </c>
      <c r="F9" s="159">
        <v>38.200000000000003</v>
      </c>
      <c r="G9" s="159"/>
      <c r="H9" s="159">
        <v>34.6</v>
      </c>
      <c r="I9" s="159"/>
      <c r="J9" s="159"/>
      <c r="K9" s="159"/>
      <c r="L9" s="159"/>
      <c r="M9" s="206">
        <v>7159920.0099999998</v>
      </c>
      <c r="N9" s="222">
        <v>6085932</v>
      </c>
      <c r="O9" s="259">
        <f t="shared" si="0"/>
        <v>36.466666666666669</v>
      </c>
      <c r="P9" s="159"/>
      <c r="Q9" s="260">
        <f t="shared" si="1"/>
        <v>36.466666666666669</v>
      </c>
      <c r="R9" s="159"/>
      <c r="S9" s="159"/>
      <c r="T9" s="261" t="e">
        <f t="shared" si="2"/>
        <v>#N/A</v>
      </c>
      <c r="U9" s="159" t="s">
        <v>571</v>
      </c>
      <c r="V9" s="159" t="s">
        <v>1009</v>
      </c>
      <c r="W9" s="159" t="s">
        <v>573</v>
      </c>
      <c r="X9" s="159" t="s">
        <v>1010</v>
      </c>
      <c r="Y9" s="159" t="s">
        <v>1011</v>
      </c>
      <c r="Z9" s="159" t="s">
        <v>1012</v>
      </c>
      <c r="AA9" s="159" t="s">
        <v>1013</v>
      </c>
      <c r="AB9" s="159" t="s">
        <v>1014</v>
      </c>
      <c r="AC9" s="159" t="s">
        <v>1015</v>
      </c>
      <c r="AD9" s="159" t="s">
        <v>1016</v>
      </c>
      <c r="AE9" s="247"/>
      <c r="AF9" s="247"/>
      <c r="AG9" s="262">
        <f t="shared" si="3"/>
        <v>0.99094202898550721</v>
      </c>
      <c r="AH9" s="263">
        <f t="shared" si="4"/>
        <v>20506071.990000002</v>
      </c>
      <c r="AI9" s="256"/>
      <c r="AJ9" s="206">
        <v>85</v>
      </c>
    </row>
    <row r="10" spans="1:36" ht="150">
      <c r="A10" s="295">
        <v>8</v>
      </c>
      <c r="B10" s="296" t="s">
        <v>1147</v>
      </c>
      <c r="C10" s="296" t="s">
        <v>156</v>
      </c>
      <c r="D10" s="296" t="s">
        <v>157</v>
      </c>
      <c r="E10" s="297">
        <v>35.6</v>
      </c>
      <c r="F10" s="297"/>
      <c r="G10" s="297"/>
      <c r="H10" s="297">
        <v>36.4</v>
      </c>
      <c r="I10" s="297"/>
      <c r="J10" s="297"/>
      <c r="K10" s="297">
        <v>37</v>
      </c>
      <c r="L10" s="297"/>
      <c r="M10" s="298">
        <v>5943050.6600000001</v>
      </c>
      <c r="N10" s="298">
        <v>3239061.5</v>
      </c>
      <c r="O10" s="299">
        <f t="shared" si="0"/>
        <v>36.333333333333336</v>
      </c>
      <c r="P10" s="297"/>
      <c r="Q10" s="300">
        <f t="shared" si="1"/>
        <v>36.333333333333336</v>
      </c>
      <c r="R10" s="297"/>
      <c r="S10" s="297"/>
      <c r="T10" s="301" t="e">
        <f t="shared" si="2"/>
        <v>#N/A</v>
      </c>
      <c r="U10" s="297" t="s">
        <v>658</v>
      </c>
      <c r="V10" s="297" t="s">
        <v>1091</v>
      </c>
      <c r="W10" s="297" t="s">
        <v>596</v>
      </c>
      <c r="X10" s="297" t="s">
        <v>1092</v>
      </c>
      <c r="Y10" s="297" t="s">
        <v>1093</v>
      </c>
      <c r="Z10" s="297" t="s">
        <v>1094</v>
      </c>
      <c r="AA10" s="297" t="s">
        <v>1095</v>
      </c>
      <c r="AB10" s="297" t="s">
        <v>1096</v>
      </c>
      <c r="AC10" s="297" t="s">
        <v>1097</v>
      </c>
      <c r="AD10" s="297" t="s">
        <v>1098</v>
      </c>
      <c r="AE10" s="302"/>
      <c r="AF10" s="302"/>
      <c r="AG10" s="303">
        <f t="shared" si="3"/>
        <v>0.98731884057971009</v>
      </c>
      <c r="AH10" s="304">
        <f t="shared" si="4"/>
        <v>23745133.490000002</v>
      </c>
      <c r="AI10" s="305"/>
      <c r="AJ10" s="298">
        <v>65.760000000000005</v>
      </c>
    </row>
    <row r="11" spans="1:36" ht="195">
      <c r="A11" s="201">
        <v>9</v>
      </c>
      <c r="B11" s="243" t="s">
        <v>1178</v>
      </c>
      <c r="C11" s="243" t="s">
        <v>158</v>
      </c>
      <c r="D11" s="243" t="s">
        <v>159</v>
      </c>
      <c r="E11" s="158">
        <v>35.4</v>
      </c>
      <c r="F11" s="158">
        <v>36.4</v>
      </c>
      <c r="G11" s="158"/>
      <c r="H11" s="158"/>
      <c r="I11" s="158"/>
      <c r="J11" s="158"/>
      <c r="K11" s="158">
        <v>37</v>
      </c>
      <c r="L11" s="158"/>
      <c r="M11" s="203">
        <v>4367545</v>
      </c>
      <c r="N11" s="203">
        <v>3712413.25</v>
      </c>
      <c r="O11" s="251">
        <f t="shared" si="0"/>
        <v>36.266666666666666</v>
      </c>
      <c r="P11" s="158"/>
      <c r="Q11" s="252">
        <f t="shared" si="1"/>
        <v>36.266666666666666</v>
      </c>
      <c r="R11" s="158"/>
      <c r="S11" s="158"/>
      <c r="T11" s="257" t="e">
        <f t="shared" si="2"/>
        <v>#N/A</v>
      </c>
      <c r="U11" s="158" t="s">
        <v>571</v>
      </c>
      <c r="V11" s="158" t="s">
        <v>962</v>
      </c>
      <c r="W11" s="158" t="s">
        <v>573</v>
      </c>
      <c r="X11" s="158" t="s">
        <v>963</v>
      </c>
      <c r="Y11" s="158" t="s">
        <v>575</v>
      </c>
      <c r="Z11" s="158" t="s">
        <v>964</v>
      </c>
      <c r="AA11" s="158" t="s">
        <v>965</v>
      </c>
      <c r="AB11" s="158" t="s">
        <v>966</v>
      </c>
      <c r="AC11" s="158" t="s">
        <v>967</v>
      </c>
      <c r="AD11" s="158" t="s">
        <v>968</v>
      </c>
      <c r="AE11" s="264"/>
      <c r="AF11" s="264"/>
      <c r="AG11" s="253">
        <f t="shared" si="3"/>
        <v>0.98550724637681142</v>
      </c>
      <c r="AH11" s="254">
        <f t="shared" si="4"/>
        <v>27457546.740000002</v>
      </c>
      <c r="AI11" s="363"/>
      <c r="AJ11" s="203">
        <v>85</v>
      </c>
    </row>
    <row r="12" spans="1:36" ht="135">
      <c r="A12" s="295">
        <v>10</v>
      </c>
      <c r="B12" s="296" t="s">
        <v>1151</v>
      </c>
      <c r="C12" s="296" t="s">
        <v>160</v>
      </c>
      <c r="D12" s="296" t="s">
        <v>161</v>
      </c>
      <c r="E12" s="297">
        <v>35.200000000000003</v>
      </c>
      <c r="F12" s="297">
        <v>37.6</v>
      </c>
      <c r="G12" s="297"/>
      <c r="H12" s="297"/>
      <c r="I12" s="297"/>
      <c r="J12" s="297"/>
      <c r="K12" s="297"/>
      <c r="L12" s="297">
        <v>34.6</v>
      </c>
      <c r="M12" s="298">
        <v>3992201.31</v>
      </c>
      <c r="N12" s="298">
        <v>3392852.61</v>
      </c>
      <c r="O12" s="299">
        <f t="shared" si="0"/>
        <v>35.800000000000004</v>
      </c>
      <c r="P12" s="297"/>
      <c r="Q12" s="300">
        <f t="shared" si="1"/>
        <v>35.800000000000004</v>
      </c>
      <c r="R12" s="297"/>
      <c r="S12" s="297"/>
      <c r="T12" s="301" t="e">
        <f t="shared" si="2"/>
        <v>#N/A</v>
      </c>
      <c r="U12" s="297" t="s">
        <v>571</v>
      </c>
      <c r="V12" s="297" t="s">
        <v>635</v>
      </c>
      <c r="W12" s="297" t="s">
        <v>636</v>
      </c>
      <c r="X12" s="297" t="s">
        <v>637</v>
      </c>
      <c r="Y12" s="297" t="s">
        <v>638</v>
      </c>
      <c r="Z12" s="297" t="s">
        <v>639</v>
      </c>
      <c r="AA12" s="297" t="s">
        <v>640</v>
      </c>
      <c r="AB12" s="297" t="s">
        <v>641</v>
      </c>
      <c r="AC12" s="297" t="s">
        <v>642</v>
      </c>
      <c r="AD12" s="297" t="s">
        <v>643</v>
      </c>
      <c r="AE12" s="302"/>
      <c r="AF12" s="302"/>
      <c r="AG12" s="303">
        <f t="shared" si="3"/>
        <v>0.97282608695652173</v>
      </c>
      <c r="AH12" s="304">
        <f t="shared" si="4"/>
        <v>30850399.350000001</v>
      </c>
      <c r="AI12" s="305"/>
      <c r="AJ12" s="319" t="s">
        <v>535</v>
      </c>
    </row>
    <row r="13" spans="1:36" ht="165">
      <c r="A13" s="295">
        <v>11</v>
      </c>
      <c r="B13" s="296" t="s">
        <v>1159</v>
      </c>
      <c r="C13" s="296" t="s">
        <v>162</v>
      </c>
      <c r="D13" s="296" t="s">
        <v>163</v>
      </c>
      <c r="E13" s="297">
        <v>37</v>
      </c>
      <c r="F13" s="297">
        <v>37.200000000000003</v>
      </c>
      <c r="G13" s="297">
        <v>32.799999999999997</v>
      </c>
      <c r="H13" s="297"/>
      <c r="I13" s="297"/>
      <c r="J13" s="297"/>
      <c r="K13" s="297"/>
      <c r="L13" s="297"/>
      <c r="M13" s="298">
        <v>8515340.8699999992</v>
      </c>
      <c r="N13" s="298">
        <v>6382023.1100000003</v>
      </c>
      <c r="O13" s="299">
        <f t="shared" si="0"/>
        <v>35.666666666666664</v>
      </c>
      <c r="P13" s="297"/>
      <c r="Q13" s="300">
        <f t="shared" si="1"/>
        <v>35.666666666666664</v>
      </c>
      <c r="R13" s="297"/>
      <c r="S13" s="297"/>
      <c r="T13" s="301" t="e">
        <f t="shared" si="2"/>
        <v>#N/A</v>
      </c>
      <c r="U13" s="297" t="s">
        <v>571</v>
      </c>
      <c r="V13" s="297" t="s">
        <v>665</v>
      </c>
      <c r="W13" s="297" t="s">
        <v>666</v>
      </c>
      <c r="X13" s="297" t="s">
        <v>667</v>
      </c>
      <c r="Y13" s="297" t="s">
        <v>575</v>
      </c>
      <c r="Z13" s="297" t="s">
        <v>668</v>
      </c>
      <c r="AA13" s="297" t="s">
        <v>669</v>
      </c>
      <c r="AB13" s="297">
        <v>48326735104</v>
      </c>
      <c r="AC13" s="297">
        <v>48326736081</v>
      </c>
      <c r="AD13" s="297" t="s">
        <v>670</v>
      </c>
      <c r="AE13" s="302"/>
      <c r="AF13" s="302"/>
      <c r="AG13" s="303">
        <f t="shared" si="3"/>
        <v>0.9692028985507245</v>
      </c>
      <c r="AH13" s="304">
        <f t="shared" si="4"/>
        <v>37232422.460000001</v>
      </c>
      <c r="AI13" s="305"/>
      <c r="AJ13" s="319" t="s">
        <v>553</v>
      </c>
    </row>
    <row r="14" spans="1:36" ht="150">
      <c r="A14" s="364">
        <v>12</v>
      </c>
      <c r="B14" s="365" t="s">
        <v>1161</v>
      </c>
      <c r="C14" s="365" t="s">
        <v>170</v>
      </c>
      <c r="D14" s="365" t="s">
        <v>171</v>
      </c>
      <c r="E14" s="366">
        <v>27.4</v>
      </c>
      <c r="F14" s="366">
        <v>34.6</v>
      </c>
      <c r="G14" s="366"/>
      <c r="H14" s="366"/>
      <c r="I14" s="366"/>
      <c r="J14" s="366"/>
      <c r="K14" s="366"/>
      <c r="L14" s="366">
        <v>39.4</v>
      </c>
      <c r="M14" s="367">
        <v>2126984.4900000002</v>
      </c>
      <c r="N14" s="367">
        <v>1766886.01</v>
      </c>
      <c r="O14" s="368">
        <f>AVERAGE(E14:L14)</f>
        <v>33.800000000000004</v>
      </c>
      <c r="P14" s="369"/>
      <c r="Q14" s="370">
        <f t="shared" si="1"/>
        <v>33.800000000000004</v>
      </c>
      <c r="R14" s="369"/>
      <c r="S14" s="369"/>
      <c r="T14" s="371" t="e">
        <f t="shared" si="2"/>
        <v>#N/A</v>
      </c>
      <c r="U14" s="369" t="s">
        <v>571</v>
      </c>
      <c r="V14" s="369" t="s">
        <v>869</v>
      </c>
      <c r="W14" s="369" t="s">
        <v>666</v>
      </c>
      <c r="X14" s="369" t="s">
        <v>870</v>
      </c>
      <c r="Y14" s="369" t="s">
        <v>871</v>
      </c>
      <c r="Z14" s="369" t="s">
        <v>872</v>
      </c>
      <c r="AA14" s="369" t="s">
        <v>873</v>
      </c>
      <c r="AB14" s="369" t="s">
        <v>874</v>
      </c>
      <c r="AC14" s="369" t="s">
        <v>875</v>
      </c>
      <c r="AD14" s="369" t="s">
        <v>876</v>
      </c>
      <c r="AE14" s="372"/>
      <c r="AF14" s="372"/>
      <c r="AG14" s="373">
        <f t="shared" si="3"/>
        <v>0.91847826086956519</v>
      </c>
      <c r="AH14" s="374">
        <f>AH13+N14</f>
        <v>38999308.469999999</v>
      </c>
      <c r="AI14" s="375"/>
      <c r="AJ14" s="376" t="s">
        <v>1202</v>
      </c>
    </row>
    <row r="15" spans="1:36" ht="195">
      <c r="A15" s="201">
        <v>13</v>
      </c>
      <c r="B15" s="243" t="s">
        <v>389</v>
      </c>
      <c r="C15" s="243" t="s">
        <v>390</v>
      </c>
      <c r="D15" s="243" t="s">
        <v>391</v>
      </c>
      <c r="E15" s="287"/>
      <c r="F15" s="287"/>
      <c r="G15" s="287"/>
      <c r="H15" s="288"/>
      <c r="I15" s="289"/>
      <c r="J15" s="290"/>
      <c r="K15" s="287"/>
      <c r="L15" s="287"/>
      <c r="M15" s="203">
        <v>4062478</v>
      </c>
      <c r="N15" s="203">
        <v>2307611.91</v>
      </c>
      <c r="O15" s="291"/>
      <c r="P15" s="287"/>
      <c r="Q15" s="287"/>
      <c r="R15" s="287"/>
      <c r="S15" s="287"/>
      <c r="T15" s="292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363"/>
      <c r="AF15" s="363"/>
      <c r="AG15" s="363"/>
      <c r="AH15" s="363"/>
      <c r="AI15" s="363"/>
      <c r="AJ15" s="203">
        <v>85</v>
      </c>
    </row>
    <row r="16" spans="1:36" ht="90">
      <c r="A16" s="329">
        <v>14</v>
      </c>
      <c r="B16" s="330" t="s">
        <v>344</v>
      </c>
      <c r="C16" s="330" t="s">
        <v>345</v>
      </c>
      <c r="D16" s="330" t="s">
        <v>346</v>
      </c>
      <c r="E16" s="331">
        <v>29.8</v>
      </c>
      <c r="F16" s="331"/>
      <c r="G16" s="331"/>
      <c r="H16" s="331"/>
      <c r="I16" s="331">
        <v>24</v>
      </c>
      <c r="J16" s="331"/>
      <c r="K16" s="331">
        <v>26.6</v>
      </c>
      <c r="L16" s="331"/>
      <c r="M16" s="332">
        <v>1495767.71</v>
      </c>
      <c r="N16" s="332">
        <v>1271402.55</v>
      </c>
      <c r="O16" s="333">
        <f>AVERAGE(E16:L16)</f>
        <v>26.8</v>
      </c>
      <c r="P16" s="334"/>
      <c r="Q16" s="335" t="e">
        <f>PRODUCT(O16,#REF!)</f>
        <v>#REF!</v>
      </c>
      <c r="R16" s="334"/>
      <c r="S16" s="334"/>
      <c r="T16" s="336" t="e">
        <f>#N/A</f>
        <v>#N/A</v>
      </c>
      <c r="U16" s="334" t="s">
        <v>571</v>
      </c>
      <c r="V16" s="334" t="s">
        <v>855</v>
      </c>
      <c r="W16" s="334" t="s">
        <v>856</v>
      </c>
      <c r="X16" s="334" t="s">
        <v>857</v>
      </c>
      <c r="Y16" s="334" t="s">
        <v>858</v>
      </c>
      <c r="Z16" s="334" t="s">
        <v>859</v>
      </c>
      <c r="AA16" s="334" t="s">
        <v>860</v>
      </c>
      <c r="AB16" s="334">
        <v>322672121</v>
      </c>
      <c r="AC16" s="334">
        <v>322672120</v>
      </c>
      <c r="AD16" s="334" t="s">
        <v>861</v>
      </c>
      <c r="AE16" s="337"/>
      <c r="AF16" s="337"/>
      <c r="AG16" s="338" t="e">
        <f>Q16/#REF!</f>
        <v>#REF!</v>
      </c>
      <c r="AH16" s="339">
        <f>AH99+N16</f>
        <v>1271402.55</v>
      </c>
      <c r="AI16" s="340"/>
      <c r="AJ16" s="332">
        <v>85</v>
      </c>
    </row>
    <row r="17" spans="1:36" ht="330">
      <c r="A17" s="343">
        <v>15</v>
      </c>
      <c r="B17" s="344" t="s">
        <v>164</v>
      </c>
      <c r="C17" s="344" t="s">
        <v>165</v>
      </c>
      <c r="D17" s="344" t="s">
        <v>166</v>
      </c>
      <c r="E17" s="345"/>
      <c r="F17" s="345"/>
      <c r="G17" s="345"/>
      <c r="H17" s="345"/>
      <c r="I17" s="345"/>
      <c r="J17" s="345"/>
      <c r="K17" s="345"/>
      <c r="L17" s="345"/>
      <c r="M17" s="346">
        <v>8326108.04</v>
      </c>
      <c r="N17" s="346">
        <v>5828275.6200000001</v>
      </c>
      <c r="O17" s="347"/>
      <c r="P17" s="348"/>
      <c r="Q17" s="349"/>
      <c r="R17" s="348"/>
      <c r="S17" s="348"/>
      <c r="T17" s="350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51"/>
      <c r="AF17" s="351"/>
      <c r="AG17" s="352"/>
      <c r="AH17" s="353"/>
      <c r="AI17" s="354"/>
      <c r="AJ17" s="346">
        <v>70</v>
      </c>
    </row>
    <row r="18" spans="1:36" ht="180">
      <c r="A18" s="343">
        <v>16</v>
      </c>
      <c r="B18" s="344" t="s">
        <v>167</v>
      </c>
      <c r="C18" s="344" t="s">
        <v>168</v>
      </c>
      <c r="D18" s="344" t="s">
        <v>169</v>
      </c>
      <c r="E18" s="345"/>
      <c r="F18" s="345"/>
      <c r="G18" s="345"/>
      <c r="H18" s="345"/>
      <c r="I18" s="345"/>
      <c r="J18" s="345"/>
      <c r="K18" s="345"/>
      <c r="L18" s="345"/>
      <c r="M18" s="346">
        <v>14602485.029999999</v>
      </c>
      <c r="N18" s="346">
        <v>5625737.3300000001</v>
      </c>
      <c r="O18" s="347"/>
      <c r="P18" s="348"/>
      <c r="Q18" s="349"/>
      <c r="R18" s="348"/>
      <c r="S18" s="348"/>
      <c r="T18" s="350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51"/>
      <c r="AF18" s="351"/>
      <c r="AG18" s="352"/>
      <c r="AH18" s="353"/>
      <c r="AI18" s="354"/>
      <c r="AJ18" s="346">
        <v>41.2</v>
      </c>
    </row>
    <row r="19" spans="1:36" ht="195">
      <c r="A19" s="343">
        <v>17</v>
      </c>
      <c r="B19" s="344" t="s">
        <v>1154</v>
      </c>
      <c r="C19" s="344" t="s">
        <v>172</v>
      </c>
      <c r="D19" s="344" t="s">
        <v>173</v>
      </c>
      <c r="E19" s="345"/>
      <c r="F19" s="345"/>
      <c r="G19" s="345"/>
      <c r="H19" s="345"/>
      <c r="I19" s="345"/>
      <c r="J19" s="345"/>
      <c r="K19" s="345"/>
      <c r="L19" s="345"/>
      <c r="M19" s="346">
        <v>9930342.3900000006</v>
      </c>
      <c r="N19" s="346">
        <v>5759598.5800000001</v>
      </c>
      <c r="O19" s="347"/>
      <c r="P19" s="348"/>
      <c r="Q19" s="349"/>
      <c r="R19" s="348"/>
      <c r="S19" s="348"/>
      <c r="T19" s="350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51"/>
      <c r="AF19" s="351"/>
      <c r="AG19" s="352"/>
      <c r="AH19" s="353"/>
      <c r="AI19" s="354"/>
      <c r="AJ19" s="346">
        <v>58</v>
      </c>
    </row>
    <row r="20" spans="1:36" ht="180">
      <c r="A20" s="377">
        <v>18</v>
      </c>
      <c r="B20" s="378" t="s">
        <v>177</v>
      </c>
      <c r="C20" s="378" t="s">
        <v>178</v>
      </c>
      <c r="D20" s="378" t="s">
        <v>179</v>
      </c>
      <c r="E20" s="379">
        <v>34.799999999999997</v>
      </c>
      <c r="F20" s="379">
        <v>32.6</v>
      </c>
      <c r="G20" s="379"/>
      <c r="H20" s="379"/>
      <c r="I20" s="379"/>
      <c r="J20" s="379">
        <v>32.4</v>
      </c>
      <c r="K20" s="379"/>
      <c r="L20" s="379"/>
      <c r="M20" s="380">
        <v>1935551.64</v>
      </c>
      <c r="N20" s="380">
        <v>1451663.73</v>
      </c>
      <c r="O20" s="381">
        <f>AVERAGE(E20:L20)</f>
        <v>33.266666666666673</v>
      </c>
      <c r="P20" s="382"/>
      <c r="Q20" s="383" t="e">
        <f>PRODUCT(O20,#REF!)</f>
        <v>#REF!</v>
      </c>
      <c r="R20" s="382"/>
      <c r="S20" s="382"/>
      <c r="T20" s="384" t="e">
        <f>#N/A</f>
        <v>#N/A</v>
      </c>
      <c r="U20" s="382" t="s">
        <v>571</v>
      </c>
      <c r="V20" s="382" t="s">
        <v>822</v>
      </c>
      <c r="W20" s="382" t="s">
        <v>573</v>
      </c>
      <c r="X20" s="382" t="s">
        <v>823</v>
      </c>
      <c r="Y20" s="382" t="s">
        <v>824</v>
      </c>
      <c r="Z20" s="382" t="s">
        <v>825</v>
      </c>
      <c r="AA20" s="382" t="s">
        <v>826</v>
      </c>
      <c r="AB20" s="382">
        <v>343278048</v>
      </c>
      <c r="AC20" s="382">
        <v>343278081</v>
      </c>
      <c r="AD20" s="382" t="s">
        <v>827</v>
      </c>
      <c r="AE20" s="385"/>
      <c r="AF20" s="385"/>
      <c r="AG20" s="386" t="e">
        <f>Q20/#REF!</f>
        <v>#REF!</v>
      </c>
      <c r="AH20" s="387">
        <f>AH36+N20</f>
        <v>1451663.73</v>
      </c>
      <c r="AI20" s="388"/>
      <c r="AJ20" s="380">
        <v>70</v>
      </c>
    </row>
    <row r="21" spans="1:36" ht="165">
      <c r="A21" s="377">
        <v>19</v>
      </c>
      <c r="B21" s="378" t="s">
        <v>180</v>
      </c>
      <c r="C21" s="378" t="s">
        <v>181</v>
      </c>
      <c r="D21" s="378" t="s">
        <v>182</v>
      </c>
      <c r="E21" s="379">
        <v>34.200000000000003</v>
      </c>
      <c r="F21" s="379"/>
      <c r="G21" s="379"/>
      <c r="H21" s="379"/>
      <c r="I21" s="379"/>
      <c r="J21" s="379">
        <v>27.6</v>
      </c>
      <c r="K21" s="379"/>
      <c r="L21" s="379">
        <v>38</v>
      </c>
      <c r="M21" s="380">
        <v>1091670.95</v>
      </c>
      <c r="N21" s="380">
        <v>764169.66</v>
      </c>
      <c r="O21" s="381">
        <f>AVERAGE(E21:L21)</f>
        <v>33.266666666666673</v>
      </c>
      <c r="P21" s="382"/>
      <c r="Q21" s="383" t="e">
        <f>PRODUCT(O21,#REF!)</f>
        <v>#REF!</v>
      </c>
      <c r="R21" s="382"/>
      <c r="S21" s="382"/>
      <c r="T21" s="384"/>
      <c r="U21" s="382" t="s">
        <v>571</v>
      </c>
      <c r="V21" s="382" t="s">
        <v>1067</v>
      </c>
      <c r="W21" s="382" t="s">
        <v>573</v>
      </c>
      <c r="X21" s="382" t="s">
        <v>1068</v>
      </c>
      <c r="Y21" s="382" t="s">
        <v>1069</v>
      </c>
      <c r="Z21" s="382" t="s">
        <v>1070</v>
      </c>
      <c r="AA21" s="382" t="s">
        <v>1071</v>
      </c>
      <c r="AB21" s="382" t="s">
        <v>1072</v>
      </c>
      <c r="AC21" s="382" t="s">
        <v>1073</v>
      </c>
      <c r="AD21" s="382" t="s">
        <v>1074</v>
      </c>
      <c r="AE21" s="385"/>
      <c r="AF21" s="385"/>
      <c r="AG21" s="386" t="e">
        <f>Q21/#REF!</f>
        <v>#REF!</v>
      </c>
      <c r="AH21" s="387">
        <f>AH20+N21</f>
        <v>2215833.39</v>
      </c>
      <c r="AI21" s="388"/>
      <c r="AJ21" s="380">
        <v>75</v>
      </c>
    </row>
    <row r="22" spans="1:36" ht="165">
      <c r="A22" s="377">
        <v>20</v>
      </c>
      <c r="B22" s="378" t="s">
        <v>186</v>
      </c>
      <c r="C22" s="378" t="s">
        <v>187</v>
      </c>
      <c r="D22" s="378" t="s">
        <v>188</v>
      </c>
      <c r="E22" s="379">
        <v>32</v>
      </c>
      <c r="F22" s="379">
        <v>31</v>
      </c>
      <c r="G22" s="379"/>
      <c r="H22" s="379"/>
      <c r="I22" s="379"/>
      <c r="J22" s="379"/>
      <c r="K22" s="379"/>
      <c r="L22" s="379">
        <v>35.799999999999997</v>
      </c>
      <c r="M22" s="380">
        <v>7264994.71</v>
      </c>
      <c r="N22" s="380">
        <v>6175245.5</v>
      </c>
      <c r="O22" s="381">
        <f>AVERAGE(E22:L22)</f>
        <v>32.93333333333333</v>
      </c>
      <c r="P22" s="382"/>
      <c r="Q22" s="383" t="e">
        <f>PRODUCT(O22,#REF!)</f>
        <v>#REF!</v>
      </c>
      <c r="R22" s="382"/>
      <c r="S22" s="382"/>
      <c r="T22" s="384" t="e">
        <f t="shared" ref="T22" si="5">#N/A</f>
        <v>#N/A</v>
      </c>
      <c r="U22" s="382" t="s">
        <v>571</v>
      </c>
      <c r="V22" s="382" t="s">
        <v>834</v>
      </c>
      <c r="W22" s="382" t="s">
        <v>573</v>
      </c>
      <c r="X22" s="382" t="s">
        <v>835</v>
      </c>
      <c r="Y22" s="382" t="s">
        <v>575</v>
      </c>
      <c r="Z22" s="382" t="s">
        <v>836</v>
      </c>
      <c r="AA22" s="382" t="s">
        <v>837</v>
      </c>
      <c r="AB22" s="382" t="s">
        <v>838</v>
      </c>
      <c r="AC22" s="382" t="s">
        <v>838</v>
      </c>
      <c r="AD22" s="382" t="s">
        <v>839</v>
      </c>
      <c r="AE22" s="385"/>
      <c r="AF22" s="385"/>
      <c r="AG22" s="386" t="e">
        <f>Q22/#REF!</f>
        <v>#REF!</v>
      </c>
      <c r="AH22" s="387">
        <f>AH37+N22</f>
        <v>6175245.5</v>
      </c>
      <c r="AI22" s="388"/>
      <c r="AJ22" s="380">
        <v>85</v>
      </c>
    </row>
    <row r="23" spans="1:36" ht="15">
      <c r="A23" s="407" t="s">
        <v>542</v>
      </c>
      <c r="B23" s="408"/>
      <c r="C23" s="408"/>
      <c r="D23" s="409"/>
      <c r="E23" s="328"/>
      <c r="F23" s="325"/>
      <c r="G23" s="325"/>
      <c r="H23" s="325"/>
      <c r="I23" s="325"/>
      <c r="J23" s="325"/>
      <c r="K23" s="325"/>
      <c r="L23" s="325"/>
      <c r="M23" s="341">
        <f>SUM(M3:M22)</f>
        <v>98395472.670000002</v>
      </c>
      <c r="N23" s="341">
        <f>SUM(N3:N22)</f>
        <v>68183013.349999979</v>
      </c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326"/>
      <c r="AJ23" s="327"/>
    </row>
  </sheetData>
  <mergeCells count="3">
    <mergeCell ref="A1:AH1"/>
    <mergeCell ref="A23:D23"/>
    <mergeCell ref="O23:AH23"/>
  </mergeCells>
  <phoneticPr fontId="0" type="noConversion"/>
  <hyperlinks>
    <hyperlink ref="AD6" r:id="rId1" display="mailto:podlesny@um.bierun.pl"/>
    <hyperlink ref="AD12" r:id="rId2" display="mailto:zdprybnik@o2.pl"/>
    <hyperlink ref="AD13" r:id="rId3"/>
    <hyperlink ref="AD8" r:id="rId4"/>
    <hyperlink ref="AD3" r:id="rId5"/>
    <hyperlink ref="AD7" r:id="rId6" display="mailto:ir@zebrzydowice.pl"/>
    <hyperlink ref="AD11" r:id="rId7" display="mailto:ugrajcza@rajcza.com.pl"/>
    <hyperlink ref="AD9" r:id="rId8" display="mailto:ggugchelmsl@poczta.fm"/>
    <hyperlink ref="AD4" r:id="rId9"/>
    <hyperlink ref="AD10" r:id="rId10"/>
    <hyperlink ref="AD14" r:id="rId11"/>
    <hyperlink ref="AD20" r:id="rId12" display="mailto:s.peryga@janow.pl"/>
    <hyperlink ref="AD22" r:id="rId13" display="mailto:sekretariat@wilkowice.pl"/>
    <hyperlink ref="AD21" r:id="rId14"/>
    <hyperlink ref="AD16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lista projekt. wybr _duże gminy</vt:lpstr>
      <vt:lpstr>małe _pod warunkiem wyraż z (3)</vt:lpstr>
      <vt:lpstr>małe gminy</vt:lpstr>
      <vt:lpstr>duże_pod warunkiem wyrażeni (2)</vt:lpstr>
      <vt:lpstr>małe _pod warunkiem wyraż z (2)</vt:lpstr>
      <vt:lpstr>BYŁO_JEST</vt:lpstr>
      <vt:lpstr>styczeń_luty 2010 15LUTY</vt:lpstr>
      <vt:lpstr>styczeń_luty 2010 roboczy</vt:lpstr>
      <vt:lpstr>Arkusz1</vt:lpstr>
      <vt:lpstr>'małe _pod warunkiem wyraż z (2)'!Obszar_wydruku</vt:lpstr>
      <vt:lpstr>'małe gminy'!Obszar_wydruku</vt:lpstr>
      <vt:lpstr>'duże_pod warunkiem wyrażeni (2)'!Tytuły_wydruku</vt:lpstr>
      <vt:lpstr>'lista projekt. wybr _duże gminy'!Tytuły_wydruku</vt:lpstr>
      <vt:lpstr>'małe _pod warunkiem wyraż z (2)'!Tytuły_wydruku</vt:lpstr>
      <vt:lpstr>'małe _pod warunkiem wyraż z (3)'!Tytuły_wydruku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Morawin Anna</dc:creator>
  <cp:lastModifiedBy>Morawin Anna</cp:lastModifiedBy>
  <cp:lastPrinted>2012-07-26T09:07:04Z</cp:lastPrinted>
  <dcterms:created xsi:type="dcterms:W3CDTF">2009-01-02T12:04:33Z</dcterms:created>
  <dcterms:modified xsi:type="dcterms:W3CDTF">2012-08-03T12:46:04Z</dcterms:modified>
</cp:coreProperties>
</file>