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200" windowHeight="12015" tabRatio="953"/>
  </bookViews>
  <sheets>
    <sheet name="Zał. 1" sheetId="18" r:id="rId1"/>
    <sheet name="WPF" sheetId="13" state="hidden" r:id="rId2"/>
  </sheets>
  <definedNames>
    <definedName name="_xlnm.Print_Area" localSheetId="1">WPF!$A$1:$M$62</definedName>
    <definedName name="_xlnm.Print_Titles" localSheetId="1">WPF!$A$4:$IV$4</definedName>
    <definedName name="_xlnm.Print_Titles" localSheetId="0">'Zał. 1'!$4:$4</definedName>
  </definedNames>
  <calcPr calcId="125725"/>
</workbook>
</file>

<file path=xl/calcChain.xml><?xml version="1.0" encoding="utf-8"?>
<calcChain xmlns="http://schemas.openxmlformats.org/spreadsheetml/2006/main">
  <c r="D24" i="18"/>
  <c r="D58" s="1"/>
  <c r="D16" l="1"/>
  <c r="D28"/>
  <c r="D25"/>
  <c r="D55" s="1"/>
  <c r="D22"/>
  <c r="D23"/>
  <c r="D10" l="1"/>
  <c r="D17"/>
  <c r="D21" l="1"/>
  <c r="D20" s="1"/>
  <c r="D8"/>
  <c r="D16" i="13"/>
  <c r="D9" i="18" l="1"/>
  <c r="D10" i="13" l="1"/>
  <c r="E10" l="1"/>
  <c r="D7" i="18"/>
  <c r="M20" i="13"/>
  <c r="L20"/>
  <c r="K20"/>
  <c r="J20"/>
  <c r="I20"/>
  <c r="H20"/>
  <c r="G20"/>
  <c r="F20"/>
  <c r="D20"/>
  <c r="M10"/>
  <c r="M9" s="1"/>
  <c r="L10"/>
  <c r="L9" s="1"/>
  <c r="K10"/>
  <c r="K9" s="1"/>
  <c r="J10"/>
  <c r="J9" s="1"/>
  <c r="I10"/>
  <c r="I9" s="1"/>
  <c r="H10"/>
  <c r="H9" s="1"/>
  <c r="G10"/>
  <c r="G9" s="1"/>
  <c r="D19"/>
  <c r="D9"/>
  <c r="M8"/>
  <c r="L8"/>
  <c r="K8"/>
  <c r="J8"/>
  <c r="I8"/>
  <c r="H8"/>
  <c r="G8"/>
  <c r="F8"/>
  <c r="E8"/>
  <c r="D8"/>
  <c r="D5"/>
  <c r="G7" l="1"/>
  <c r="I7"/>
  <c r="K7"/>
  <c r="M7"/>
  <c r="F7"/>
  <c r="H7"/>
  <c r="J7"/>
  <c r="L7"/>
  <c r="D33" i="18"/>
  <c r="E16" i="13"/>
  <c r="E9" s="1"/>
  <c r="D35"/>
  <c r="E25"/>
  <c r="E20" s="1"/>
  <c r="K6"/>
  <c r="E7"/>
  <c r="H6"/>
  <c r="D18"/>
  <c r="G6" l="1"/>
  <c r="M6"/>
  <c r="I6"/>
  <c r="L6"/>
  <c r="L5" s="1"/>
  <c r="L18" s="1"/>
  <c r="J6"/>
  <c r="J5" s="1"/>
  <c r="J18" s="1"/>
  <c r="F6"/>
  <c r="F5" s="1"/>
  <c r="E6"/>
  <c r="E5" s="1"/>
  <c r="L19"/>
  <c r="H19"/>
  <c r="H5"/>
  <c r="H18" s="1"/>
  <c r="I19"/>
  <c r="I5"/>
  <c r="I18" s="1"/>
  <c r="G19"/>
  <c r="G5"/>
  <c r="G18" s="1"/>
  <c r="E19"/>
  <c r="M19"/>
  <c r="M5"/>
  <c r="M18" s="1"/>
  <c r="K19"/>
  <c r="K5"/>
  <c r="K18" s="1"/>
  <c r="J19" l="1"/>
  <c r="D6" i="18"/>
  <c r="M35" i="13"/>
  <c r="L35"/>
  <c r="J35"/>
  <c r="E18"/>
  <c r="K35" l="1"/>
  <c r="D19" i="18"/>
  <c r="D5"/>
  <c r="D18" s="1"/>
  <c r="D53" s="1"/>
  <c r="F35" i="13" l="1"/>
  <c r="E35"/>
  <c r="D27" i="18" l="1"/>
  <c r="D39" s="1"/>
  <c r="D38" s="1"/>
  <c r="H27" i="13"/>
  <c r="H26" s="1"/>
  <c r="K27"/>
  <c r="K26" s="1"/>
  <c r="M27"/>
  <c r="M26" s="1"/>
  <c r="J27"/>
  <c r="J26" s="1"/>
  <c r="L27"/>
  <c r="L26" s="1"/>
  <c r="G27"/>
  <c r="G26" s="1"/>
  <c r="D27"/>
  <c r="D26" s="1"/>
  <c r="D29" s="1"/>
  <c r="D26" i="18"/>
  <c r="D29" l="1"/>
  <c r="D60"/>
  <c r="E27" i="13"/>
  <c r="E26" s="1"/>
  <c r="E29" s="1"/>
  <c r="D30"/>
  <c r="D38" s="1"/>
  <c r="D30" i="18"/>
  <c r="D35" s="1"/>
  <c r="F27" i="13"/>
  <c r="F26" s="1"/>
  <c r="I27" l="1"/>
  <c r="I26" s="1"/>
  <c r="E30"/>
  <c r="E38" s="1"/>
  <c r="F30" l="1"/>
  <c r="F38" s="1"/>
  <c r="G30" l="1"/>
  <c r="G38" s="1"/>
  <c r="H30" l="1"/>
  <c r="H38" s="1"/>
  <c r="D14" i="18" l="1"/>
  <c r="D36" s="1"/>
  <c r="D14" i="13"/>
  <c r="D37" s="1"/>
  <c r="I30"/>
  <c r="I38" s="1"/>
  <c r="D34" l="1"/>
  <c r="D36" s="1"/>
  <c r="D32" i="18"/>
  <c r="D34" s="1"/>
  <c r="J30" i="13"/>
  <c r="J38" s="1"/>
  <c r="K30" l="1"/>
  <c r="K38" s="1"/>
  <c r="L30" l="1"/>
  <c r="L38" s="1"/>
  <c r="M30" l="1"/>
  <c r="M38" s="1"/>
  <c r="E14"/>
  <c r="E37" s="1"/>
  <c r="E34" l="1"/>
  <c r="E36" s="1"/>
  <c r="F14" l="1"/>
  <c r="F37" l="1"/>
  <c r="F34"/>
  <c r="F36" s="1"/>
  <c r="G14" l="1"/>
  <c r="G37" l="1"/>
  <c r="G34"/>
  <c r="H14" l="1"/>
  <c r="H34" s="1"/>
  <c r="H37"/>
  <c r="I14" l="1"/>
  <c r="I34" s="1"/>
  <c r="I37"/>
  <c r="J14" l="1"/>
  <c r="J34" s="1"/>
  <c r="J36" s="1"/>
  <c r="J37"/>
  <c r="K14" l="1"/>
  <c r="K37"/>
  <c r="K34"/>
  <c r="K36" s="1"/>
  <c r="L14" l="1"/>
  <c r="L37" s="1"/>
  <c r="L34" l="1"/>
  <c r="L36" s="1"/>
  <c r="M14" l="1"/>
  <c r="M34" s="1"/>
  <c r="M36" s="1"/>
  <c r="M37"/>
  <c r="G35" l="1"/>
  <c r="G36" s="1"/>
  <c r="F10"/>
  <c r="H35" l="1"/>
  <c r="H36" s="1"/>
  <c r="I35"/>
  <c r="I36" s="1"/>
  <c r="F19"/>
  <c r="F9"/>
  <c r="F18" s="1"/>
</calcChain>
</file>

<file path=xl/sharedStrings.xml><?xml version="1.0" encoding="utf-8"?>
<sst xmlns="http://schemas.openxmlformats.org/spreadsheetml/2006/main" count="199" uniqueCount="81">
  <si>
    <t>w zł</t>
  </si>
  <si>
    <t>Wyszczególnienie</t>
  </si>
  <si>
    <t xml:space="preserve"> na wynagrodzenia i składki od nich naliczane</t>
  </si>
  <si>
    <t xml:space="preserve"> związane z funkcjonowaniem organów JST</t>
  </si>
  <si>
    <t>Lp.</t>
  </si>
  <si>
    <t xml:space="preserve"> wydatki bieżące na obsługę długu</t>
  </si>
  <si>
    <t>Załącznik 1</t>
  </si>
  <si>
    <t>WIELOLETNIA PROGNOZA FINANSOWA</t>
  </si>
  <si>
    <t>Dochody ogółem, z tego:</t>
  </si>
  <si>
    <t>a)</t>
  </si>
  <si>
    <t>dochody bieżące</t>
  </si>
  <si>
    <t>b)</t>
  </si>
  <si>
    <t>dochody majątkowe, w tym:</t>
  </si>
  <si>
    <t>c)</t>
  </si>
  <si>
    <t>ze sprzedaży majątku</t>
  </si>
  <si>
    <t>Wydatki ogółem, z tego: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</si>
  <si>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m.in:</t>
    </r>
  </si>
  <si>
    <t>d)</t>
  </si>
  <si>
    <t xml:space="preserve"> z tytułu gwarancji i poręczeń</t>
  </si>
  <si>
    <t>e)</t>
  </si>
  <si>
    <t>f)</t>
  </si>
  <si>
    <t xml:space="preserve"> wydatki bieżące na przedsięwzięcia</t>
  </si>
  <si>
    <t>g)</t>
  </si>
  <si>
    <r>
      <rPr>
        <b/>
        <sz val="11"/>
        <color indexed="8"/>
        <rFont val="Times New Roman"/>
        <family val="1"/>
        <charset val="238"/>
      </rPr>
      <t>wydatki majątkowe</t>
    </r>
    <r>
      <rPr>
        <sz val="11"/>
        <color indexed="8"/>
        <rFont val="Times New Roman"/>
        <family val="1"/>
        <charset val="238"/>
      </rPr>
      <t>, w tym:</t>
    </r>
  </si>
  <si>
    <t>h)</t>
  </si>
  <si>
    <t xml:space="preserve"> wydatki majątkowe na przedsięwzięcia</t>
  </si>
  <si>
    <t>Wynik budżetu/nadwyżka lub deficyt budżetu (1-2)</t>
  </si>
  <si>
    <t>Nadwyżka operacyjna (1a-2a)</t>
  </si>
  <si>
    <t>Przychody, z tego:</t>
  </si>
  <si>
    <t>przychody nie związane z zaciągnięciem długu, w tym:</t>
  </si>
  <si>
    <t>nadwyżka budżetowa z lat ubiegłych</t>
  </si>
  <si>
    <t>wolne środki</t>
  </si>
  <si>
    <t>spłata rat udzielonych pożyczek</t>
  </si>
  <si>
    <t>przychody związane z zaciągnięciem długu (kredyt)</t>
  </si>
  <si>
    <t>Rozchody, z tego:</t>
  </si>
  <si>
    <t xml:space="preserve">rozchody z tytułu spłaty rat kapitałowych </t>
  </si>
  <si>
    <t>udzielane pożyczki</t>
  </si>
  <si>
    <t>Równowaga budżetowa (1+5-2-6=0)</t>
  </si>
  <si>
    <t>Kwota długu, w tym:</t>
  </si>
  <si>
    <t>łączna kwota wyłączeń spłaty kredytów i pożyczek zaciągniętych na realizację zadań finansowanych ze środków UE (art. 243 ust. 3 pkt 1 ufp)</t>
  </si>
  <si>
    <t>kwota wyłączeń spłaty kredytów i pożyczek zaciągniętych na realizację zadań finansowanych ze środków UE przypadająca na dany rok budżetowy 
(art. 243 ust. 3 pkt 1 ufp)</t>
  </si>
  <si>
    <t>Indywidualny wskaźnik spłaty zadłużenia</t>
  </si>
  <si>
    <t xml:space="preserve"> planowany wskaźnik spłaty zobowiązań (z art. 243 ufp)</t>
  </si>
  <si>
    <t xml:space="preserve"> maksymalny dopuszczalny wskaźnik spłaty (z art. 243 ufp)</t>
  </si>
  <si>
    <t>Spełnienie wskaźnika spłaty z art. 243 ufp po uwzględnieniu art. 244 ufp</t>
  </si>
  <si>
    <t>Planowana łączna kwota spłaty zobowiązań/dochody ogółem - max 15% 
(z art. 169 ufp z 2005 r.)</t>
  </si>
  <si>
    <t>Zadłużenie/dochody ogółem - max 60% 
(z art. 170 ufp z 2005 r.)</t>
  </si>
  <si>
    <t>Finansowanie spłaty długu, w tym:</t>
  </si>
  <si>
    <t>dochody własne (wpływy z udziału w podatku dochodowym od osób prawnych)</t>
  </si>
  <si>
    <t>nadwyżka budżetowa z lat poprzednich</t>
  </si>
  <si>
    <t>prywatyzacja majątku</t>
  </si>
  <si>
    <t>kredyt</t>
  </si>
  <si>
    <t>spłaty rat pożyczek</t>
  </si>
  <si>
    <t>emisja obligacji</t>
  </si>
  <si>
    <t>Przeznaczenie nadwyżki, w tym:</t>
  </si>
  <si>
    <t>spłata zaciągniętych pożyczek</t>
  </si>
  <si>
    <t>spłata zaciągniętych kredytów</t>
  </si>
  <si>
    <t>wykup wyemitowanych obligacji</t>
  </si>
  <si>
    <t>pożyczki do udzielenia</t>
  </si>
  <si>
    <t>inne</t>
  </si>
  <si>
    <t>Finansowanie deficytu, w tym:</t>
  </si>
  <si>
    <t xml:space="preserve">pożyczki </t>
  </si>
  <si>
    <t>kredyty</t>
  </si>
  <si>
    <t>- na wynagrodzenia i składki od nich naliczane</t>
  </si>
  <si>
    <t>- związane z funkcjonowaniem organów JST</t>
  </si>
  <si>
    <t>- z tytułu gwarancji i poręczeń</t>
  </si>
  <si>
    <t>- wydatki bieżące na obsługę długu</t>
  </si>
  <si>
    <t>- nadwyżka budżetowa z lat ubiegłych</t>
  </si>
  <si>
    <t>- wolne środki</t>
  </si>
  <si>
    <t>- spłata rat udzielonych pożyczek</t>
  </si>
  <si>
    <t>- ze sprzedaży majątku</t>
  </si>
  <si>
    <t>Kwota długu</t>
  </si>
  <si>
    <t xml:space="preserve"> planowany wskaźnik spłaty zobowiązań </t>
  </si>
  <si>
    <t xml:space="preserve"> maksymalny dopuszczalny wskaźnik spłaty </t>
  </si>
  <si>
    <t>Indywidualny wskaźnik spłaty zadłużenia (z art. 243 ufp)</t>
  </si>
  <si>
    <t>Planowana łączna kwota spłaty zobowiązań/dochody ogółem - max 15%                              (z art. 169 ufp z 2005 r.)</t>
  </si>
  <si>
    <t>- wydatki bieżące na przedsięwzięcia wieloletnie</t>
  </si>
  <si>
    <t>- wydatki majątkowe na przedsięwzięcia wieloletnie</t>
  </si>
  <si>
    <r>
      <rPr>
        <b/>
        <sz val="11"/>
        <color indexed="8"/>
        <rFont val="Times New Roman"/>
        <family val="1"/>
        <charset val="238"/>
      </rPr>
      <t>wydatki bieżące</t>
    </r>
    <r>
      <rPr>
        <sz val="11"/>
        <color indexed="8"/>
        <rFont val="Times New Roman"/>
        <family val="1"/>
        <charset val="238"/>
      </rPr>
      <t>, w tym m.in.:</t>
    </r>
  </si>
  <si>
    <t>TAK</t>
  </si>
  <si>
    <t>Załącznik 1 do Uchwały Sejmiku Województwa Śląskiego Nr….............…...…...  z dnia ……….........….....2012 r.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</si>
</sst>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#,##0_ ;\-#,##0\ "/>
  </numFmts>
  <fonts count="11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0" fillId="0" borderId="0" xfId="0" applyFill="1"/>
    <xf numFmtId="0" fontId="6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5" fontId="2" fillId="0" borderId="14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165" fontId="2" fillId="0" borderId="19" xfId="0" applyNumberFormat="1" applyFont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vertical="center" wrapText="1"/>
    </xf>
    <xf numFmtId="10" fontId="2" fillId="0" borderId="11" xfId="0" applyNumberFormat="1" applyFont="1" applyBorder="1" applyAlignment="1">
      <alignment vertical="center" wrapText="1"/>
    </xf>
    <xf numFmtId="10" fontId="2" fillId="0" borderId="19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6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vertical="center" wrapText="1"/>
    </xf>
    <xf numFmtId="0" fontId="2" fillId="0" borderId="11" xfId="0" quotePrefix="1" applyFont="1" applyBorder="1" applyAlignment="1">
      <alignment horizontal="left" vertical="center" wrapText="1"/>
    </xf>
    <xf numFmtId="0" fontId="2" fillId="0" borderId="16" xfId="0" quotePrefix="1" applyFont="1" applyBorder="1" applyAlignment="1">
      <alignment vertical="center" wrapText="1"/>
    </xf>
    <xf numFmtId="0" fontId="2" fillId="0" borderId="16" xfId="0" quotePrefix="1" applyFont="1" applyBorder="1" applyAlignment="1">
      <alignment horizontal="left"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 wrapText="1"/>
    </xf>
    <xf numFmtId="3" fontId="10" fillId="3" borderId="3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80" zoomScaleNormal="80" workbookViewId="0">
      <selection activeCell="G69" sqref="G69"/>
    </sheetView>
  </sheetViews>
  <sheetFormatPr defaultRowHeight="14.25"/>
  <cols>
    <col min="1" max="1" width="3.5" customWidth="1"/>
    <col min="2" max="2" width="2.75" customWidth="1"/>
    <col min="3" max="3" width="67.5" customWidth="1"/>
    <col min="4" max="4" width="13.625" hidden="1" customWidth="1"/>
    <col min="5" max="5" width="14.125" customWidth="1"/>
    <col min="6" max="12" width="12.875" customWidth="1"/>
    <col min="13" max="13" width="13.375" customWidth="1"/>
  </cols>
  <sheetData>
    <row r="1" spans="1:13" ht="49.5" customHeight="1">
      <c r="A1" s="83"/>
      <c r="B1" s="83"/>
      <c r="C1" s="83"/>
      <c r="D1" s="83"/>
      <c r="E1" s="83"/>
      <c r="F1" s="83"/>
      <c r="G1" s="83"/>
      <c r="H1" s="83"/>
      <c r="I1" s="86" t="s">
        <v>80</v>
      </c>
      <c r="J1" s="86"/>
      <c r="K1" s="86"/>
      <c r="L1" s="86"/>
      <c r="M1" s="86"/>
    </row>
    <row r="2" spans="1:13" ht="30" customHeight="1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9.5" thickBot="1">
      <c r="A3" s="3"/>
      <c r="B3" s="3"/>
      <c r="C3" s="3"/>
      <c r="D3" s="3"/>
      <c r="M3" s="64" t="s">
        <v>0</v>
      </c>
    </row>
    <row r="4" spans="1:13" ht="30" customHeight="1" thickBot="1">
      <c r="A4" s="5" t="s">
        <v>4</v>
      </c>
      <c r="B4" s="90" t="s">
        <v>1</v>
      </c>
      <c r="C4" s="91"/>
      <c r="D4" s="65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L4" s="1">
        <v>2019</v>
      </c>
      <c r="M4" s="66">
        <v>2020</v>
      </c>
    </row>
    <row r="5" spans="1:13" ht="25.5" customHeight="1">
      <c r="A5" s="7">
        <v>1</v>
      </c>
      <c r="B5" s="92" t="s">
        <v>8</v>
      </c>
      <c r="C5" s="93"/>
      <c r="D5" s="8" t="e">
        <f>D6+D7</f>
        <v>#REF!</v>
      </c>
      <c r="E5" s="8">
        <v>1330431938</v>
      </c>
      <c r="F5" s="8">
        <v>1664470185</v>
      </c>
      <c r="G5" s="8">
        <v>1451014436</v>
      </c>
      <c r="H5" s="8">
        <v>906761827</v>
      </c>
      <c r="I5" s="8">
        <v>870410726</v>
      </c>
      <c r="J5" s="8">
        <v>878320707</v>
      </c>
      <c r="K5" s="8">
        <v>883993380</v>
      </c>
      <c r="L5" s="8">
        <v>889387133</v>
      </c>
      <c r="M5" s="8">
        <v>895191654</v>
      </c>
    </row>
    <row r="6" spans="1:13" ht="18.75" customHeight="1">
      <c r="A6" s="94"/>
      <c r="B6" s="9" t="s">
        <v>9</v>
      </c>
      <c r="C6" s="10" t="s">
        <v>10</v>
      </c>
      <c r="D6" s="11" t="e">
        <f>#REF!</f>
        <v>#REF!</v>
      </c>
      <c r="E6" s="11">
        <v>1118834193</v>
      </c>
      <c r="F6" s="11">
        <v>984334015</v>
      </c>
      <c r="G6" s="11">
        <v>903869144</v>
      </c>
      <c r="H6" s="11">
        <v>881026706</v>
      </c>
      <c r="I6" s="11">
        <v>848468126</v>
      </c>
      <c r="J6" s="11">
        <v>854278107</v>
      </c>
      <c r="K6" s="11">
        <v>859950780</v>
      </c>
      <c r="L6" s="11">
        <v>865494533</v>
      </c>
      <c r="M6" s="11">
        <v>871299054</v>
      </c>
    </row>
    <row r="7" spans="1:13" ht="18.75" customHeight="1">
      <c r="A7" s="95"/>
      <c r="B7" s="9" t="s">
        <v>11</v>
      </c>
      <c r="C7" s="10" t="s">
        <v>12</v>
      </c>
      <c r="D7" s="11" t="e">
        <f>#REF!</f>
        <v>#REF!</v>
      </c>
      <c r="E7" s="11">
        <v>211597745</v>
      </c>
      <c r="F7" s="11">
        <v>680136170</v>
      </c>
      <c r="G7" s="11">
        <v>547145292</v>
      </c>
      <c r="H7" s="11">
        <v>25735121</v>
      </c>
      <c r="I7" s="11">
        <v>21942600</v>
      </c>
      <c r="J7" s="11">
        <v>24042600</v>
      </c>
      <c r="K7" s="11">
        <v>24042600</v>
      </c>
      <c r="L7" s="11">
        <v>23892600</v>
      </c>
      <c r="M7" s="11">
        <v>23892600</v>
      </c>
    </row>
    <row r="8" spans="1:13" ht="18.75" customHeight="1">
      <c r="A8" s="96"/>
      <c r="B8" s="12"/>
      <c r="C8" s="67" t="s">
        <v>70</v>
      </c>
      <c r="D8" s="11" t="e">
        <f>#REF!</f>
        <v>#REF!</v>
      </c>
      <c r="E8" s="81">
        <v>5118720</v>
      </c>
      <c r="F8" s="11">
        <v>3746600</v>
      </c>
      <c r="G8" s="11">
        <v>5621600</v>
      </c>
      <c r="H8" s="11">
        <v>2221600</v>
      </c>
      <c r="I8" s="11">
        <v>3446600</v>
      </c>
      <c r="J8" s="11">
        <v>5546600</v>
      </c>
      <c r="K8" s="11">
        <v>5546600</v>
      </c>
      <c r="L8" s="11">
        <v>5396600</v>
      </c>
      <c r="M8" s="11">
        <v>5396600</v>
      </c>
    </row>
    <row r="9" spans="1:13" ht="25.5" customHeight="1">
      <c r="A9" s="7">
        <v>2</v>
      </c>
      <c r="B9" s="87" t="s">
        <v>15</v>
      </c>
      <c r="C9" s="88"/>
      <c r="D9" s="13" t="e">
        <f>D10+D16</f>
        <v>#REF!</v>
      </c>
      <c r="E9" s="13">
        <v>1655706251</v>
      </c>
      <c r="F9" s="13">
        <v>1683253280</v>
      </c>
      <c r="G9" s="13">
        <v>1388816228</v>
      </c>
      <c r="H9" s="13">
        <v>814256551</v>
      </c>
      <c r="I9" s="13">
        <v>777905450</v>
      </c>
      <c r="J9" s="13">
        <v>785815431</v>
      </c>
      <c r="K9" s="13">
        <v>791488104</v>
      </c>
      <c r="L9" s="13">
        <v>796881857</v>
      </c>
      <c r="M9" s="13">
        <v>802686358</v>
      </c>
    </row>
    <row r="10" spans="1:13" ht="18.75" customHeight="1">
      <c r="A10" s="94"/>
      <c r="B10" s="28" t="s">
        <v>9</v>
      </c>
      <c r="C10" s="82" t="s">
        <v>78</v>
      </c>
      <c r="D10" s="14" t="e">
        <f>#REF!</f>
        <v>#REF!</v>
      </c>
      <c r="E10" s="14">
        <v>966367133</v>
      </c>
      <c r="F10" s="14">
        <v>583609983</v>
      </c>
      <c r="G10" s="14">
        <v>576279710</v>
      </c>
      <c r="H10" s="14">
        <v>539862182</v>
      </c>
      <c r="I10" s="14">
        <v>544691807</v>
      </c>
      <c r="J10" s="14">
        <v>552001591</v>
      </c>
      <c r="K10" s="14">
        <v>559178418</v>
      </c>
      <c r="L10" s="14">
        <v>566557614</v>
      </c>
      <c r="M10" s="14">
        <v>574250140</v>
      </c>
    </row>
    <row r="11" spans="1:13" ht="18.75" customHeight="1">
      <c r="A11" s="95"/>
      <c r="B11" s="9"/>
      <c r="C11" s="67" t="s">
        <v>63</v>
      </c>
      <c r="D11" s="11">
        <v>232844925</v>
      </c>
      <c r="E11" s="71">
        <v>251594395</v>
      </c>
      <c r="F11" s="71">
        <v>251594395</v>
      </c>
      <c r="G11" s="71">
        <v>251594395</v>
      </c>
      <c r="H11" s="71">
        <v>251594395</v>
      </c>
      <c r="I11" s="71">
        <v>251594395</v>
      </c>
      <c r="J11" s="71">
        <v>251594395</v>
      </c>
      <c r="K11" s="71">
        <v>251594395</v>
      </c>
      <c r="L11" s="71">
        <v>251594395</v>
      </c>
      <c r="M11" s="71">
        <v>251594395</v>
      </c>
    </row>
    <row r="12" spans="1:13" ht="18.75" customHeight="1">
      <c r="A12" s="95"/>
      <c r="B12" s="9"/>
      <c r="C12" s="67" t="s">
        <v>64</v>
      </c>
      <c r="D12" s="15">
        <v>105626584</v>
      </c>
      <c r="E12" s="71">
        <v>109936318</v>
      </c>
      <c r="F12" s="71">
        <v>109936318</v>
      </c>
      <c r="G12" s="71">
        <v>109936318</v>
      </c>
      <c r="H12" s="71">
        <v>109936318</v>
      </c>
      <c r="I12" s="71">
        <v>109936318</v>
      </c>
      <c r="J12" s="71">
        <v>109936318</v>
      </c>
      <c r="K12" s="71">
        <v>109936318</v>
      </c>
      <c r="L12" s="71">
        <v>109936318</v>
      </c>
      <c r="M12" s="71">
        <v>109936318</v>
      </c>
    </row>
    <row r="13" spans="1:13" ht="18.75" customHeight="1">
      <c r="A13" s="95"/>
      <c r="B13" s="9"/>
      <c r="C13" s="67" t="s">
        <v>65</v>
      </c>
      <c r="D13" s="15">
        <v>8100000</v>
      </c>
      <c r="E13" s="78">
        <v>8100000</v>
      </c>
      <c r="F13" s="78">
        <v>8100000</v>
      </c>
      <c r="G13" s="78">
        <v>8100000</v>
      </c>
      <c r="H13" s="78">
        <v>8100000</v>
      </c>
      <c r="I13" s="78">
        <v>8100000</v>
      </c>
      <c r="J13" s="78">
        <v>8100000</v>
      </c>
      <c r="K13" s="78">
        <v>8100000</v>
      </c>
      <c r="L13" s="78">
        <v>8100000</v>
      </c>
      <c r="M13" s="78">
        <v>8100000</v>
      </c>
    </row>
    <row r="14" spans="1:13" ht="18" customHeight="1">
      <c r="A14" s="95"/>
      <c r="B14" s="9"/>
      <c r="C14" s="68" t="s">
        <v>66</v>
      </c>
      <c r="D14" s="71" t="e">
        <f>#REF!+#REF!+18709</f>
        <v>#REF!</v>
      </c>
      <c r="E14" s="62">
        <v>24154789.766126849</v>
      </c>
      <c r="F14" s="62">
        <v>36492094.703063019</v>
      </c>
      <c r="G14" s="62">
        <v>32607929.466335613</v>
      </c>
      <c r="H14" s="62">
        <v>26177630.536109593</v>
      </c>
      <c r="I14" s="62">
        <v>22340726.892493147</v>
      </c>
      <c r="J14" s="62">
        <v>17803896.488876712</v>
      </c>
      <c r="K14" s="62">
        <v>12679872.521424659</v>
      </c>
      <c r="L14" s="62">
        <v>7502694.4592876714</v>
      </c>
      <c r="M14" s="62">
        <v>1801412.3495342468</v>
      </c>
    </row>
    <row r="15" spans="1:13" ht="18" customHeight="1">
      <c r="A15" s="95"/>
      <c r="B15" s="9"/>
      <c r="C15" s="69" t="s">
        <v>76</v>
      </c>
      <c r="D15" s="18">
        <v>264386504</v>
      </c>
      <c r="E15" s="79">
        <v>320269133</v>
      </c>
      <c r="F15" s="71">
        <v>112437102</v>
      </c>
      <c r="G15" s="71">
        <v>60578697</v>
      </c>
      <c r="H15" s="71">
        <v>39006817</v>
      </c>
      <c r="I15" s="71">
        <v>13697219</v>
      </c>
      <c r="J15" s="71">
        <v>12106395</v>
      </c>
      <c r="K15" s="71">
        <v>11717596</v>
      </c>
      <c r="L15" s="71">
        <v>11627650</v>
      </c>
      <c r="M15" s="71">
        <v>11672767</v>
      </c>
    </row>
    <row r="16" spans="1:13" ht="18" customHeight="1">
      <c r="A16" s="95"/>
      <c r="B16" s="28" t="s">
        <v>11</v>
      </c>
      <c r="C16" s="10" t="s">
        <v>23</v>
      </c>
      <c r="D16" s="13" t="e">
        <f>#REF!</f>
        <v>#REF!</v>
      </c>
      <c r="E16" s="80">
        <v>689339118</v>
      </c>
      <c r="F16" s="80">
        <v>1099643297</v>
      </c>
      <c r="G16" s="80">
        <v>812536518</v>
      </c>
      <c r="H16" s="80">
        <v>274394369</v>
      </c>
      <c r="I16" s="80">
        <v>233213643</v>
      </c>
      <c r="J16" s="80">
        <v>233813840</v>
      </c>
      <c r="K16" s="80">
        <v>232309686</v>
      </c>
      <c r="L16" s="80">
        <v>230324243</v>
      </c>
      <c r="M16" s="80">
        <v>228436218</v>
      </c>
    </row>
    <row r="17" spans="1:13" ht="18" customHeight="1">
      <c r="A17" s="96"/>
      <c r="B17" s="9"/>
      <c r="C17" s="70" t="s">
        <v>77</v>
      </c>
      <c r="D17" s="11">
        <f>459057825</f>
        <v>459057825</v>
      </c>
      <c r="E17" s="71">
        <v>565289798</v>
      </c>
      <c r="F17" s="71">
        <v>1073479376</v>
      </c>
      <c r="G17" s="71">
        <v>657832933</v>
      </c>
      <c r="H17" s="71">
        <v>98645750</v>
      </c>
      <c r="I17" s="71">
        <v>7274064</v>
      </c>
      <c r="J17" s="71">
        <v>0</v>
      </c>
      <c r="K17" s="71">
        <v>0</v>
      </c>
      <c r="L17" s="71">
        <v>0</v>
      </c>
      <c r="M17" s="71">
        <v>0</v>
      </c>
    </row>
    <row r="18" spans="1:13" ht="25.5" customHeight="1">
      <c r="A18" s="20">
        <v>3</v>
      </c>
      <c r="B18" s="87" t="s">
        <v>26</v>
      </c>
      <c r="C18" s="88"/>
      <c r="D18" s="13" t="e">
        <f>D5-D9</f>
        <v>#REF!</v>
      </c>
      <c r="E18" s="13">
        <v>-325274313</v>
      </c>
      <c r="F18" s="13">
        <v>-18783095</v>
      </c>
      <c r="G18" s="13">
        <v>62198208</v>
      </c>
      <c r="H18" s="13">
        <v>92505276</v>
      </c>
      <c r="I18" s="13">
        <v>92505276</v>
      </c>
      <c r="J18" s="13">
        <v>92505276</v>
      </c>
      <c r="K18" s="13">
        <v>92505276</v>
      </c>
      <c r="L18" s="13">
        <v>92505276</v>
      </c>
      <c r="M18" s="13">
        <v>92505296</v>
      </c>
    </row>
    <row r="19" spans="1:13" ht="26.25" customHeight="1">
      <c r="A19" s="7">
        <v>4</v>
      </c>
      <c r="B19" s="87" t="s">
        <v>27</v>
      </c>
      <c r="C19" s="88"/>
      <c r="D19" s="13" t="e">
        <f>D6-D10</f>
        <v>#REF!</v>
      </c>
      <c r="E19" s="13">
        <v>152467060</v>
      </c>
      <c r="F19" s="13">
        <v>400724032</v>
      </c>
      <c r="G19" s="13">
        <v>327589434</v>
      </c>
      <c r="H19" s="13">
        <v>341164524</v>
      </c>
      <c r="I19" s="13">
        <v>303776319</v>
      </c>
      <c r="J19" s="13">
        <v>302276516</v>
      </c>
      <c r="K19" s="13">
        <v>300772362</v>
      </c>
      <c r="L19" s="13">
        <v>298936919</v>
      </c>
      <c r="M19" s="13">
        <v>297048914</v>
      </c>
    </row>
    <row r="20" spans="1:13" ht="25.5" customHeight="1">
      <c r="A20" s="7">
        <v>5</v>
      </c>
      <c r="B20" s="87" t="s">
        <v>28</v>
      </c>
      <c r="C20" s="88"/>
      <c r="D20" s="13" t="e">
        <f>SUM(D21,D25)</f>
        <v>#REF!</v>
      </c>
      <c r="E20" s="13">
        <v>373801122</v>
      </c>
      <c r="F20" s="13">
        <v>100653775</v>
      </c>
      <c r="G20" s="13">
        <v>32965444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18" customHeight="1">
      <c r="A21" s="94"/>
      <c r="B21" s="21" t="s">
        <v>9</v>
      </c>
      <c r="C21" s="10" t="s">
        <v>29</v>
      </c>
      <c r="D21" s="11" t="e">
        <f>SUM(D22:D24)</f>
        <v>#REF!</v>
      </c>
      <c r="E21" s="11">
        <v>71050122</v>
      </c>
      <c r="F21" s="11">
        <v>7601638</v>
      </c>
      <c r="G21" s="11">
        <v>916664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</row>
    <row r="22" spans="1:13" ht="18" customHeight="1">
      <c r="A22" s="95"/>
      <c r="B22" s="22"/>
      <c r="C22" s="69" t="s">
        <v>67</v>
      </c>
      <c r="D22" s="11" t="e">
        <f>#REF!</f>
        <v>#REF!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</row>
    <row r="23" spans="1:13" ht="18" customHeight="1">
      <c r="A23" s="95"/>
      <c r="B23" s="9"/>
      <c r="C23" s="67" t="s">
        <v>68</v>
      </c>
      <c r="D23" s="11" t="e">
        <f>#REF!</f>
        <v>#REF!</v>
      </c>
      <c r="E23" s="11">
        <v>62619901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</row>
    <row r="24" spans="1:13" ht="18" customHeight="1">
      <c r="A24" s="95"/>
      <c r="B24" s="9"/>
      <c r="C24" s="68" t="s">
        <v>69</v>
      </c>
      <c r="D24" s="11" t="e">
        <f>#REF!</f>
        <v>#REF!</v>
      </c>
      <c r="E24" s="11">
        <v>8430221</v>
      </c>
      <c r="F24" s="11">
        <v>7601638</v>
      </c>
      <c r="G24" s="11">
        <v>916664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</row>
    <row r="25" spans="1:13" ht="18" customHeight="1">
      <c r="A25" s="96"/>
      <c r="B25" s="9" t="s">
        <v>11</v>
      </c>
      <c r="C25" s="10" t="s">
        <v>33</v>
      </c>
      <c r="D25" s="11" t="e">
        <f>#REF!</f>
        <v>#REF!</v>
      </c>
      <c r="E25" s="11">
        <v>302751000</v>
      </c>
      <c r="F25" s="11">
        <v>93052137</v>
      </c>
      <c r="G25" s="11">
        <v>32048780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</row>
    <row r="26" spans="1:13" ht="25.5" customHeight="1">
      <c r="A26" s="20">
        <v>6</v>
      </c>
      <c r="B26" s="87" t="s">
        <v>34</v>
      </c>
      <c r="C26" s="88"/>
      <c r="D26" s="13" t="e">
        <f>SUM(D27:D28)</f>
        <v>#REF!</v>
      </c>
      <c r="E26" s="13">
        <v>48526809</v>
      </c>
      <c r="F26" s="13">
        <v>81870680</v>
      </c>
      <c r="G26" s="13">
        <v>95163652</v>
      </c>
      <c r="H26" s="13">
        <v>92505276</v>
      </c>
      <c r="I26" s="13">
        <v>92505276</v>
      </c>
      <c r="J26" s="13">
        <v>92505276</v>
      </c>
      <c r="K26" s="13">
        <v>92505276</v>
      </c>
      <c r="L26" s="13">
        <v>92505276</v>
      </c>
      <c r="M26" s="13">
        <v>92505295.8116</v>
      </c>
    </row>
    <row r="27" spans="1:13" ht="18" customHeight="1">
      <c r="A27" s="94"/>
      <c r="B27" s="21" t="s">
        <v>9</v>
      </c>
      <c r="C27" s="10" t="s">
        <v>35</v>
      </c>
      <c r="D27" s="11" t="e">
        <f>#REF!</f>
        <v>#REF!</v>
      </c>
      <c r="E27" s="11">
        <v>44026809</v>
      </c>
      <c r="F27" s="11">
        <v>81870680</v>
      </c>
      <c r="G27" s="11">
        <v>95163652</v>
      </c>
      <c r="H27" s="11">
        <v>92505276</v>
      </c>
      <c r="I27" s="11">
        <v>92505276</v>
      </c>
      <c r="J27" s="11">
        <v>92505276</v>
      </c>
      <c r="K27" s="11">
        <v>92505276</v>
      </c>
      <c r="L27" s="11">
        <v>92505276</v>
      </c>
      <c r="M27" s="11">
        <v>92505295.8116</v>
      </c>
    </row>
    <row r="28" spans="1:13" ht="18" customHeight="1">
      <c r="A28" s="96"/>
      <c r="B28" s="9" t="s">
        <v>11</v>
      </c>
      <c r="C28" s="10" t="s">
        <v>36</v>
      </c>
      <c r="D28" s="11" t="e">
        <f>#REF!</f>
        <v>#REF!</v>
      </c>
      <c r="E28" s="11">
        <v>4500000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0</v>
      </c>
    </row>
    <row r="29" spans="1:13" ht="25.5" customHeight="1" thickBot="1">
      <c r="A29" s="24">
        <v>7</v>
      </c>
      <c r="B29" s="97" t="s">
        <v>37</v>
      </c>
      <c r="C29" s="98"/>
      <c r="D29" s="25" t="e">
        <f>D5+D20-D9-D26</f>
        <v>#REF!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0.18840000033378601</v>
      </c>
    </row>
    <row r="30" spans="1:13" ht="22.5" customHeight="1">
      <c r="A30" s="26">
        <v>8</v>
      </c>
      <c r="B30" s="92" t="s">
        <v>71</v>
      </c>
      <c r="C30" s="93"/>
      <c r="D30" s="27" t="e">
        <f>#REF!</f>
        <v>#REF!</v>
      </c>
      <c r="E30" s="27">
        <v>606965090.80999994</v>
      </c>
      <c r="F30" s="27">
        <v>618146547.80999994</v>
      </c>
      <c r="G30" s="27">
        <v>555031675.80999994</v>
      </c>
      <c r="H30" s="27">
        <v>462526399.80999994</v>
      </c>
      <c r="I30" s="27">
        <v>370021123.80999994</v>
      </c>
      <c r="J30" s="27">
        <v>277515847.80999994</v>
      </c>
      <c r="K30" s="27">
        <v>185010571.80999994</v>
      </c>
      <c r="L30" s="27">
        <v>92505295.809999943</v>
      </c>
      <c r="M30" s="27">
        <v>-1.6000568866729736E-3</v>
      </c>
    </row>
    <row r="31" spans="1:13" ht="19.5" customHeight="1">
      <c r="A31" s="28">
        <v>9</v>
      </c>
      <c r="B31" s="87" t="s">
        <v>74</v>
      </c>
      <c r="C31" s="88"/>
      <c r="D31" s="63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8" customHeight="1">
      <c r="A32" s="94"/>
      <c r="B32" s="21" t="s">
        <v>9</v>
      </c>
      <c r="C32" s="10" t="s">
        <v>72</v>
      </c>
      <c r="D32" s="59" t="e">
        <f>(D13+D14+D27)/D5</f>
        <v>#REF!</v>
      </c>
      <c r="E32" s="59">
        <v>5.7335964800122562E-2</v>
      </c>
      <c r="F32" s="59">
        <v>7.5977795122273706E-2</v>
      </c>
      <c r="G32" s="59">
        <v>9.3639028045021874E-2</v>
      </c>
      <c r="H32" s="59">
        <v>0.13981941317001381</v>
      </c>
      <c r="I32" s="59">
        <v>0.14125056047677098</v>
      </c>
      <c r="J32" s="59">
        <v>0.13481314005827796</v>
      </c>
      <c r="K32" s="59">
        <v>0.12815158018652203</v>
      </c>
      <c r="L32" s="59">
        <v>0.12155333313022831</v>
      </c>
      <c r="M32" s="59">
        <v>0.11439640629305313</v>
      </c>
    </row>
    <row r="33" spans="1:13" ht="18" customHeight="1">
      <c r="A33" s="96"/>
      <c r="B33" s="21" t="s">
        <v>11</v>
      </c>
      <c r="C33" s="10" t="s">
        <v>73</v>
      </c>
      <c r="D33" s="59" t="e">
        <f>(#REF!+#REF!+#REF!)/3</f>
        <v>#REF!</v>
      </c>
      <c r="E33" s="59">
        <v>0.11071350836510353</v>
      </c>
      <c r="F33" s="59">
        <v>0.12387666799290842</v>
      </c>
      <c r="G33" s="59">
        <v>0.15204019893217335</v>
      </c>
      <c r="H33" s="59">
        <v>0.19702992181230142</v>
      </c>
      <c r="I33" s="59">
        <v>0.28377921108885246</v>
      </c>
      <c r="J33" s="59">
        <v>0.32043272067551221</v>
      </c>
      <c r="K33" s="59">
        <v>0.36070863213135879</v>
      </c>
      <c r="L33" s="59">
        <v>0.34998273502102811</v>
      </c>
      <c r="M33" s="59">
        <v>0.34638948441992296</v>
      </c>
    </row>
    <row r="34" spans="1:13" ht="22.5" customHeight="1">
      <c r="A34" s="28">
        <v>10</v>
      </c>
      <c r="B34" s="87" t="s">
        <v>44</v>
      </c>
      <c r="C34" s="88"/>
      <c r="D34" s="58" t="e">
        <f>IF(D32&lt;=D33,"TAK","NIE")</f>
        <v>#REF!</v>
      </c>
      <c r="E34" s="58" t="s">
        <v>79</v>
      </c>
      <c r="F34" s="58" t="s">
        <v>79</v>
      </c>
      <c r="G34" s="58" t="s">
        <v>79</v>
      </c>
      <c r="H34" s="58" t="s">
        <v>79</v>
      </c>
      <c r="I34" s="58" t="s">
        <v>79</v>
      </c>
      <c r="J34" s="58" t="s">
        <v>79</v>
      </c>
      <c r="K34" s="58" t="s">
        <v>79</v>
      </c>
      <c r="L34" s="58" t="s">
        <v>79</v>
      </c>
      <c r="M34" s="58" t="s">
        <v>79</v>
      </c>
    </row>
    <row r="35" spans="1:13" ht="36" customHeight="1">
      <c r="A35" s="28">
        <v>11</v>
      </c>
      <c r="B35" s="87" t="s">
        <v>46</v>
      </c>
      <c r="C35" s="88"/>
      <c r="D35" s="60" t="e">
        <f>D30/D5</f>
        <v>#REF!</v>
      </c>
      <c r="E35" s="60">
        <v>0.45621656657042753</v>
      </c>
      <c r="F35" s="60">
        <v>0.37137736282731909</v>
      </c>
      <c r="G35" s="60">
        <v>0.38251285586107009</v>
      </c>
      <c r="H35" s="60">
        <v>0.51008587485454426</v>
      </c>
      <c r="I35" s="60">
        <v>0.42511094217605028</v>
      </c>
      <c r="J35" s="60">
        <v>0.3159618640415362</v>
      </c>
      <c r="K35" s="60">
        <v>0.20928954446468812</v>
      </c>
      <c r="L35" s="60">
        <v>0.10401015753170328</v>
      </c>
      <c r="M35" s="60">
        <v>-1.7873903085706981E-12</v>
      </c>
    </row>
    <row r="36" spans="1:13" ht="36" customHeight="1" thickBot="1">
      <c r="A36" s="31">
        <v>12</v>
      </c>
      <c r="B36" s="97" t="s">
        <v>75</v>
      </c>
      <c r="C36" s="98"/>
      <c r="D36" s="61" t="e">
        <f>(D13+D14+D27)/D5</f>
        <v>#REF!</v>
      </c>
      <c r="E36" s="61">
        <v>5.7335964800122562E-2</v>
      </c>
      <c r="F36" s="61">
        <v>7.5977795122273706E-2</v>
      </c>
      <c r="G36" s="61">
        <v>9.3639028045021874E-2</v>
      </c>
      <c r="H36" s="61">
        <v>0.13981941317001381</v>
      </c>
      <c r="I36" s="61">
        <v>0.14125056047677098</v>
      </c>
      <c r="J36" s="61">
        <v>0.13481314005827796</v>
      </c>
      <c r="K36" s="61">
        <v>0.12815158018652203</v>
      </c>
      <c r="L36" s="61">
        <v>0.12155333313022831</v>
      </c>
      <c r="M36" s="61">
        <v>0.11439640629305313</v>
      </c>
    </row>
    <row r="37" spans="1:13" ht="33.75" customHeight="1" thickBot="1">
      <c r="A37" s="32"/>
      <c r="B37" s="32"/>
      <c r="C37" s="33"/>
      <c r="D37" s="33"/>
      <c r="E37" s="34"/>
      <c r="F37" s="34"/>
      <c r="G37" s="34"/>
      <c r="H37" s="34"/>
      <c r="I37" s="34"/>
      <c r="J37" s="34"/>
      <c r="K37" s="34"/>
      <c r="L37" s="34"/>
      <c r="M37" s="34"/>
    </row>
    <row r="38" spans="1:13" ht="25.5" customHeight="1">
      <c r="A38" s="35">
        <v>13</v>
      </c>
      <c r="B38" s="92" t="s">
        <v>47</v>
      </c>
      <c r="C38" s="93"/>
      <c r="D38" s="27" t="e">
        <f>SUM(D39:D45)</f>
        <v>#REF!</v>
      </c>
      <c r="E38" s="27">
        <v>44026809</v>
      </c>
      <c r="F38" s="27">
        <v>81870680</v>
      </c>
      <c r="G38" s="27">
        <v>95163652</v>
      </c>
      <c r="H38" s="27">
        <v>92505276</v>
      </c>
      <c r="I38" s="27">
        <v>92505276</v>
      </c>
      <c r="J38" s="27">
        <v>92505276</v>
      </c>
      <c r="K38" s="27">
        <v>92505276</v>
      </c>
      <c r="L38" s="27">
        <v>92505276</v>
      </c>
      <c r="M38" s="27">
        <v>92505295.8116</v>
      </c>
    </row>
    <row r="39" spans="1:13" ht="18.75" customHeight="1">
      <c r="A39" s="94"/>
      <c r="B39" s="9" t="s">
        <v>9</v>
      </c>
      <c r="C39" s="10" t="s">
        <v>48</v>
      </c>
      <c r="D39" s="72" t="e">
        <f>D27</f>
        <v>#REF!</v>
      </c>
      <c r="E39" s="72">
        <v>44026809</v>
      </c>
      <c r="F39" s="72">
        <v>7601638</v>
      </c>
      <c r="G39" s="72">
        <v>63114872</v>
      </c>
      <c r="H39" s="72">
        <v>92505276</v>
      </c>
      <c r="I39" s="72">
        <v>92505276</v>
      </c>
      <c r="J39" s="72">
        <v>92505276</v>
      </c>
      <c r="K39" s="72">
        <v>92505276</v>
      </c>
      <c r="L39" s="72">
        <v>92505276</v>
      </c>
      <c r="M39" s="72">
        <v>92505295.8116</v>
      </c>
    </row>
    <row r="40" spans="1:13" ht="18.75" customHeight="1">
      <c r="A40" s="95"/>
      <c r="B40" s="9" t="s">
        <v>11</v>
      </c>
      <c r="C40" s="10" t="s">
        <v>30</v>
      </c>
      <c r="D40" s="72"/>
      <c r="E40" s="23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</row>
    <row r="41" spans="1:13" ht="18.75" customHeight="1">
      <c r="A41" s="95"/>
      <c r="B41" s="9" t="s">
        <v>13</v>
      </c>
      <c r="C41" s="10" t="s">
        <v>31</v>
      </c>
      <c r="D41" s="72"/>
      <c r="E41" s="23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</row>
    <row r="42" spans="1:13" ht="18.75" customHeight="1">
      <c r="A42" s="95"/>
      <c r="B42" s="9" t="s">
        <v>17</v>
      </c>
      <c r="C42" s="10" t="s">
        <v>50</v>
      </c>
      <c r="D42" s="72"/>
      <c r="E42" s="23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</row>
    <row r="43" spans="1:13" ht="18.75" customHeight="1">
      <c r="A43" s="95"/>
      <c r="B43" s="9" t="s">
        <v>19</v>
      </c>
      <c r="C43" s="10" t="s">
        <v>51</v>
      </c>
      <c r="D43" s="72"/>
      <c r="E43" s="23">
        <v>0</v>
      </c>
      <c r="F43" s="11">
        <v>74269042</v>
      </c>
      <c r="G43" s="11">
        <v>32048780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ht="18.75" customHeight="1">
      <c r="A44" s="95"/>
      <c r="B44" s="9" t="s">
        <v>20</v>
      </c>
      <c r="C44" s="10" t="s">
        <v>52</v>
      </c>
      <c r="D44" s="72"/>
      <c r="E44" s="23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</row>
    <row r="45" spans="1:13" ht="19.5" customHeight="1" thickBot="1">
      <c r="A45" s="99"/>
      <c r="B45" s="42" t="s">
        <v>22</v>
      </c>
      <c r="C45" s="43" t="s">
        <v>53</v>
      </c>
      <c r="D45" s="73"/>
      <c r="E45" s="74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</row>
    <row r="46" spans="1:13" ht="29.25" customHeight="1" thickBot="1">
      <c r="A46" s="46"/>
      <c r="B46" s="46"/>
      <c r="C46" s="47"/>
      <c r="D46" s="75"/>
      <c r="E46" s="76"/>
      <c r="F46" s="76"/>
      <c r="G46" s="76"/>
      <c r="H46" s="76"/>
      <c r="I46" s="76"/>
      <c r="J46" s="76"/>
      <c r="K46" s="76"/>
      <c r="L46" s="76"/>
      <c r="M46" s="76"/>
    </row>
    <row r="47" spans="1:13" ht="25.5" customHeight="1">
      <c r="A47" s="35">
        <v>14</v>
      </c>
      <c r="B47" s="92" t="s">
        <v>54</v>
      </c>
      <c r="C47" s="93"/>
      <c r="D47" s="27"/>
      <c r="E47" s="84">
        <v>0</v>
      </c>
      <c r="F47" s="85">
        <v>0</v>
      </c>
      <c r="G47" s="84">
        <v>62198208</v>
      </c>
      <c r="H47" s="84">
        <v>92505276</v>
      </c>
      <c r="I47" s="84">
        <v>92505276</v>
      </c>
      <c r="J47" s="84">
        <v>92505276</v>
      </c>
      <c r="K47" s="84">
        <v>92505276</v>
      </c>
      <c r="L47" s="84">
        <v>92505276</v>
      </c>
      <c r="M47" s="84">
        <v>92505296</v>
      </c>
    </row>
    <row r="48" spans="1:13" ht="18.75" customHeight="1">
      <c r="A48" s="94"/>
      <c r="B48" s="9" t="s">
        <v>9</v>
      </c>
      <c r="C48" s="10" t="s">
        <v>55</v>
      </c>
      <c r="D48" s="72"/>
      <c r="E48" s="11">
        <v>0</v>
      </c>
      <c r="F48" s="5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ht="18.75" customHeight="1">
      <c r="A49" s="95"/>
      <c r="B49" s="9" t="s">
        <v>11</v>
      </c>
      <c r="C49" s="10" t="s">
        <v>56</v>
      </c>
      <c r="D49" s="72"/>
      <c r="E49" s="11">
        <v>0</v>
      </c>
      <c r="F49" s="5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</row>
    <row r="50" spans="1:13" ht="18.75" customHeight="1">
      <c r="A50" s="95"/>
      <c r="B50" s="9" t="s">
        <v>13</v>
      </c>
      <c r="C50" s="10" t="s">
        <v>57</v>
      </c>
      <c r="D50" s="72"/>
      <c r="E50" s="11">
        <v>0</v>
      </c>
      <c r="F50" s="5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</row>
    <row r="51" spans="1:13" ht="18.75" customHeight="1">
      <c r="A51" s="95"/>
      <c r="B51" s="9" t="s">
        <v>17</v>
      </c>
      <c r="C51" s="10" t="s">
        <v>58</v>
      </c>
      <c r="D51" s="72"/>
      <c r="E51" s="11">
        <v>0</v>
      </c>
      <c r="F51" s="5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</row>
    <row r="52" spans="1:13" ht="18.75" customHeight="1">
      <c r="A52" s="96"/>
      <c r="B52" s="9" t="s">
        <v>19</v>
      </c>
      <c r="C52" s="10" t="s">
        <v>59</v>
      </c>
      <c r="D52" s="72"/>
      <c r="E52" s="11">
        <v>0</v>
      </c>
      <c r="F52" s="51">
        <v>0</v>
      </c>
      <c r="G52" s="11">
        <v>62198208</v>
      </c>
      <c r="H52" s="11">
        <v>92505276</v>
      </c>
      <c r="I52" s="11">
        <v>92505276</v>
      </c>
      <c r="J52" s="11">
        <v>92505276</v>
      </c>
      <c r="K52" s="11">
        <v>92505276</v>
      </c>
      <c r="L52" s="11">
        <v>92505276</v>
      </c>
      <c r="M52" s="11">
        <v>92505296</v>
      </c>
    </row>
    <row r="53" spans="1:13" ht="25.5" customHeight="1">
      <c r="A53" s="20">
        <v>15</v>
      </c>
      <c r="B53" s="87" t="s">
        <v>60</v>
      </c>
      <c r="C53" s="88"/>
      <c r="D53" s="77" t="e">
        <f>D18</f>
        <v>#REF!</v>
      </c>
      <c r="E53" s="77">
        <v>-325274313</v>
      </c>
      <c r="F53" s="77">
        <v>-18783095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</row>
    <row r="54" spans="1:13" ht="18.75" customHeight="1">
      <c r="A54" s="94"/>
      <c r="B54" s="9" t="s">
        <v>9</v>
      </c>
      <c r="C54" s="10" t="s">
        <v>61</v>
      </c>
      <c r="D54" s="72"/>
      <c r="E54" s="11">
        <v>0</v>
      </c>
      <c r="F54" s="5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</row>
    <row r="55" spans="1:13" ht="18.75" customHeight="1">
      <c r="A55" s="95"/>
      <c r="B55" s="9" t="s">
        <v>11</v>
      </c>
      <c r="C55" s="10" t="s">
        <v>62</v>
      </c>
      <c r="D55" s="72" t="e">
        <f>D25</f>
        <v>#REF!</v>
      </c>
      <c r="E55" s="72">
        <v>302751000</v>
      </c>
      <c r="F55" s="72">
        <v>18783095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ht="18.75" customHeight="1">
      <c r="A56" s="95"/>
      <c r="B56" s="9" t="s">
        <v>13</v>
      </c>
      <c r="C56" s="10" t="s">
        <v>53</v>
      </c>
      <c r="D56" s="72"/>
      <c r="E56" s="11">
        <v>0</v>
      </c>
      <c r="F56" s="51">
        <v>0</v>
      </c>
      <c r="G56" s="11">
        <v>0</v>
      </c>
      <c r="H56" s="51">
        <v>0</v>
      </c>
      <c r="I56" s="11">
        <v>0</v>
      </c>
      <c r="J56" s="51">
        <v>0</v>
      </c>
      <c r="K56" s="11">
        <v>0</v>
      </c>
      <c r="L56" s="51">
        <v>0</v>
      </c>
      <c r="M56" s="11">
        <v>0</v>
      </c>
    </row>
    <row r="57" spans="1:13" ht="18.75" customHeight="1">
      <c r="A57" s="95"/>
      <c r="B57" s="9" t="s">
        <v>17</v>
      </c>
      <c r="C57" s="10" t="s">
        <v>50</v>
      </c>
      <c r="D57" s="72"/>
      <c r="E57" s="11">
        <v>0</v>
      </c>
      <c r="F57" s="51">
        <v>0</v>
      </c>
      <c r="G57" s="11">
        <v>0</v>
      </c>
      <c r="H57" s="51">
        <v>0</v>
      </c>
      <c r="I57" s="11">
        <v>0</v>
      </c>
      <c r="J57" s="51">
        <v>0</v>
      </c>
      <c r="K57" s="11">
        <v>0</v>
      </c>
      <c r="L57" s="51">
        <v>0</v>
      </c>
      <c r="M57" s="11">
        <v>0</v>
      </c>
    </row>
    <row r="58" spans="1:13" ht="18.75" customHeight="1">
      <c r="A58" s="95"/>
      <c r="B58" s="9" t="s">
        <v>19</v>
      </c>
      <c r="C58" s="10" t="s">
        <v>52</v>
      </c>
      <c r="D58" s="72" t="e">
        <f>D24</f>
        <v>#REF!</v>
      </c>
      <c r="E58" s="72">
        <v>0</v>
      </c>
      <c r="F58" s="72">
        <v>0</v>
      </c>
      <c r="G58" s="11">
        <v>0</v>
      </c>
      <c r="H58" s="51">
        <v>0</v>
      </c>
      <c r="I58" s="11">
        <v>0</v>
      </c>
      <c r="J58" s="51">
        <v>0</v>
      </c>
      <c r="K58" s="11">
        <v>0</v>
      </c>
      <c r="L58" s="51">
        <v>0</v>
      </c>
      <c r="M58" s="11">
        <v>0</v>
      </c>
    </row>
    <row r="59" spans="1:13" ht="18.75" customHeight="1">
      <c r="A59" s="95"/>
      <c r="B59" s="9" t="s">
        <v>20</v>
      </c>
      <c r="C59" s="10" t="s">
        <v>49</v>
      </c>
      <c r="D59" s="72"/>
      <c r="E59" s="11">
        <v>0</v>
      </c>
      <c r="F59" s="51">
        <v>0</v>
      </c>
      <c r="G59" s="11">
        <v>0</v>
      </c>
      <c r="H59" s="51">
        <v>0</v>
      </c>
      <c r="I59" s="11">
        <v>0</v>
      </c>
      <c r="J59" s="51">
        <v>0</v>
      </c>
      <c r="K59" s="11">
        <v>0</v>
      </c>
      <c r="L59" s="51">
        <v>0</v>
      </c>
      <c r="M59" s="11">
        <v>0</v>
      </c>
    </row>
    <row r="60" spans="1:13" ht="18.75" customHeight="1" thickBot="1">
      <c r="A60" s="99"/>
      <c r="B60" s="42" t="s">
        <v>22</v>
      </c>
      <c r="C60" s="43" t="s">
        <v>31</v>
      </c>
      <c r="D60" s="73" t="e">
        <f>D23-D26</f>
        <v>#REF!</v>
      </c>
      <c r="E60" s="73">
        <v>22523313</v>
      </c>
      <c r="F60" s="73">
        <v>0</v>
      </c>
      <c r="G60" s="52">
        <v>0</v>
      </c>
      <c r="H60" s="53">
        <v>0</v>
      </c>
      <c r="I60" s="52">
        <v>0</v>
      </c>
      <c r="J60" s="53">
        <v>0</v>
      </c>
      <c r="K60" s="52">
        <v>0</v>
      </c>
      <c r="L60" s="53">
        <v>0</v>
      </c>
      <c r="M60" s="52">
        <v>0</v>
      </c>
    </row>
  </sheetData>
  <mergeCells count="26">
    <mergeCell ref="A48:A52"/>
    <mergeCell ref="B53:C53"/>
    <mergeCell ref="A54:A60"/>
    <mergeCell ref="B34:C34"/>
    <mergeCell ref="B35:C35"/>
    <mergeCell ref="B36:C36"/>
    <mergeCell ref="B38:C38"/>
    <mergeCell ref="A39:A45"/>
    <mergeCell ref="B47:C47"/>
    <mergeCell ref="A32:A33"/>
    <mergeCell ref="A10:A17"/>
    <mergeCell ref="B18:C18"/>
    <mergeCell ref="B19:C19"/>
    <mergeCell ref="B20:C20"/>
    <mergeCell ref="A21:A25"/>
    <mergeCell ref="B26:C26"/>
    <mergeCell ref="A27:A28"/>
    <mergeCell ref="B29:C29"/>
    <mergeCell ref="B30:C30"/>
    <mergeCell ref="B31:C31"/>
    <mergeCell ref="I1:M1"/>
    <mergeCell ref="B9:C9"/>
    <mergeCell ref="A2:M2"/>
    <mergeCell ref="B4:C4"/>
    <mergeCell ref="B5:C5"/>
    <mergeCell ref="A6:A8"/>
  </mergeCells>
  <pageMargins left="0.39370078740157483" right="0.19685039370078741" top="0.23622047244094491" bottom="0.35433070866141736" header="0.15748031496062992" footer="0.31496062992125984"/>
  <pageSetup paperSize="9" scale="6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zoomScaleNormal="100" workbookViewId="0">
      <selection sqref="A1:M62"/>
    </sheetView>
  </sheetViews>
  <sheetFormatPr defaultRowHeight="15"/>
  <cols>
    <col min="1" max="1" width="3.5" style="3" customWidth="1"/>
    <col min="2" max="2" width="2.75" style="3" customWidth="1"/>
    <col min="3" max="3" width="67.5" style="3" customWidth="1"/>
    <col min="4" max="4" width="13.625" style="3" customWidth="1"/>
    <col min="5" max="5" width="14.125" customWidth="1"/>
    <col min="6" max="12" width="12.875" customWidth="1"/>
    <col min="13" max="13" width="13.375" customWidth="1"/>
    <col min="257" max="257" width="3.5" customWidth="1"/>
    <col min="258" max="258" width="2.75" customWidth="1"/>
    <col min="259" max="259" width="67.5" customWidth="1"/>
    <col min="260" max="260" width="12.375" customWidth="1"/>
    <col min="261" max="268" width="12.875" customWidth="1"/>
    <col min="269" max="269" width="13.375" customWidth="1"/>
    <col min="513" max="513" width="3.5" customWidth="1"/>
    <col min="514" max="514" width="2.75" customWidth="1"/>
    <col min="515" max="515" width="67.5" customWidth="1"/>
    <col min="516" max="516" width="12.375" customWidth="1"/>
    <col min="517" max="524" width="12.875" customWidth="1"/>
    <col min="525" max="525" width="13.375" customWidth="1"/>
    <col min="769" max="769" width="3.5" customWidth="1"/>
    <col min="770" max="770" width="2.75" customWidth="1"/>
    <col min="771" max="771" width="67.5" customWidth="1"/>
    <col min="772" max="772" width="12.375" customWidth="1"/>
    <col min="773" max="780" width="12.875" customWidth="1"/>
    <col min="781" max="781" width="13.375" customWidth="1"/>
    <col min="1025" max="1025" width="3.5" customWidth="1"/>
    <col min="1026" max="1026" width="2.75" customWidth="1"/>
    <col min="1027" max="1027" width="67.5" customWidth="1"/>
    <col min="1028" max="1028" width="12.375" customWidth="1"/>
    <col min="1029" max="1036" width="12.875" customWidth="1"/>
    <col min="1037" max="1037" width="13.375" customWidth="1"/>
    <col min="1281" max="1281" width="3.5" customWidth="1"/>
    <col min="1282" max="1282" width="2.75" customWidth="1"/>
    <col min="1283" max="1283" width="67.5" customWidth="1"/>
    <col min="1284" max="1284" width="12.375" customWidth="1"/>
    <col min="1285" max="1292" width="12.875" customWidth="1"/>
    <col min="1293" max="1293" width="13.375" customWidth="1"/>
    <col min="1537" max="1537" width="3.5" customWidth="1"/>
    <col min="1538" max="1538" width="2.75" customWidth="1"/>
    <col min="1539" max="1539" width="67.5" customWidth="1"/>
    <col min="1540" max="1540" width="12.375" customWidth="1"/>
    <col min="1541" max="1548" width="12.875" customWidth="1"/>
    <col min="1549" max="1549" width="13.375" customWidth="1"/>
    <col min="1793" max="1793" width="3.5" customWidth="1"/>
    <col min="1794" max="1794" width="2.75" customWidth="1"/>
    <col min="1795" max="1795" width="67.5" customWidth="1"/>
    <col min="1796" max="1796" width="12.375" customWidth="1"/>
    <col min="1797" max="1804" width="12.875" customWidth="1"/>
    <col min="1805" max="1805" width="13.375" customWidth="1"/>
    <col min="2049" max="2049" width="3.5" customWidth="1"/>
    <col min="2050" max="2050" width="2.75" customWidth="1"/>
    <col min="2051" max="2051" width="67.5" customWidth="1"/>
    <col min="2052" max="2052" width="12.375" customWidth="1"/>
    <col min="2053" max="2060" width="12.875" customWidth="1"/>
    <col min="2061" max="2061" width="13.375" customWidth="1"/>
    <col min="2305" max="2305" width="3.5" customWidth="1"/>
    <col min="2306" max="2306" width="2.75" customWidth="1"/>
    <col min="2307" max="2307" width="67.5" customWidth="1"/>
    <col min="2308" max="2308" width="12.375" customWidth="1"/>
    <col min="2309" max="2316" width="12.875" customWidth="1"/>
    <col min="2317" max="2317" width="13.375" customWidth="1"/>
    <col min="2561" max="2561" width="3.5" customWidth="1"/>
    <col min="2562" max="2562" width="2.75" customWidth="1"/>
    <col min="2563" max="2563" width="67.5" customWidth="1"/>
    <col min="2564" max="2564" width="12.375" customWidth="1"/>
    <col min="2565" max="2572" width="12.875" customWidth="1"/>
    <col min="2573" max="2573" width="13.375" customWidth="1"/>
    <col min="2817" max="2817" width="3.5" customWidth="1"/>
    <col min="2818" max="2818" width="2.75" customWidth="1"/>
    <col min="2819" max="2819" width="67.5" customWidth="1"/>
    <col min="2820" max="2820" width="12.375" customWidth="1"/>
    <col min="2821" max="2828" width="12.875" customWidth="1"/>
    <col min="2829" max="2829" width="13.375" customWidth="1"/>
    <col min="3073" max="3073" width="3.5" customWidth="1"/>
    <col min="3074" max="3074" width="2.75" customWidth="1"/>
    <col min="3075" max="3075" width="67.5" customWidth="1"/>
    <col min="3076" max="3076" width="12.375" customWidth="1"/>
    <col min="3077" max="3084" width="12.875" customWidth="1"/>
    <col min="3085" max="3085" width="13.375" customWidth="1"/>
    <col min="3329" max="3329" width="3.5" customWidth="1"/>
    <col min="3330" max="3330" width="2.75" customWidth="1"/>
    <col min="3331" max="3331" width="67.5" customWidth="1"/>
    <col min="3332" max="3332" width="12.375" customWidth="1"/>
    <col min="3333" max="3340" width="12.875" customWidth="1"/>
    <col min="3341" max="3341" width="13.375" customWidth="1"/>
    <col min="3585" max="3585" width="3.5" customWidth="1"/>
    <col min="3586" max="3586" width="2.75" customWidth="1"/>
    <col min="3587" max="3587" width="67.5" customWidth="1"/>
    <col min="3588" max="3588" width="12.375" customWidth="1"/>
    <col min="3589" max="3596" width="12.875" customWidth="1"/>
    <col min="3597" max="3597" width="13.375" customWidth="1"/>
    <col min="3841" max="3841" width="3.5" customWidth="1"/>
    <col min="3842" max="3842" width="2.75" customWidth="1"/>
    <col min="3843" max="3843" width="67.5" customWidth="1"/>
    <col min="3844" max="3844" width="12.375" customWidth="1"/>
    <col min="3845" max="3852" width="12.875" customWidth="1"/>
    <col min="3853" max="3853" width="13.375" customWidth="1"/>
    <col min="4097" max="4097" width="3.5" customWidth="1"/>
    <col min="4098" max="4098" width="2.75" customWidth="1"/>
    <col min="4099" max="4099" width="67.5" customWidth="1"/>
    <col min="4100" max="4100" width="12.375" customWidth="1"/>
    <col min="4101" max="4108" width="12.875" customWidth="1"/>
    <col min="4109" max="4109" width="13.375" customWidth="1"/>
    <col min="4353" max="4353" width="3.5" customWidth="1"/>
    <col min="4354" max="4354" width="2.75" customWidth="1"/>
    <col min="4355" max="4355" width="67.5" customWidth="1"/>
    <col min="4356" max="4356" width="12.375" customWidth="1"/>
    <col min="4357" max="4364" width="12.875" customWidth="1"/>
    <col min="4365" max="4365" width="13.375" customWidth="1"/>
    <col min="4609" max="4609" width="3.5" customWidth="1"/>
    <col min="4610" max="4610" width="2.75" customWidth="1"/>
    <col min="4611" max="4611" width="67.5" customWidth="1"/>
    <col min="4612" max="4612" width="12.375" customWidth="1"/>
    <col min="4613" max="4620" width="12.875" customWidth="1"/>
    <col min="4621" max="4621" width="13.375" customWidth="1"/>
    <col min="4865" max="4865" width="3.5" customWidth="1"/>
    <col min="4866" max="4866" width="2.75" customWidth="1"/>
    <col min="4867" max="4867" width="67.5" customWidth="1"/>
    <col min="4868" max="4868" width="12.375" customWidth="1"/>
    <col min="4869" max="4876" width="12.875" customWidth="1"/>
    <col min="4877" max="4877" width="13.375" customWidth="1"/>
    <col min="5121" max="5121" width="3.5" customWidth="1"/>
    <col min="5122" max="5122" width="2.75" customWidth="1"/>
    <col min="5123" max="5123" width="67.5" customWidth="1"/>
    <col min="5124" max="5124" width="12.375" customWidth="1"/>
    <col min="5125" max="5132" width="12.875" customWidth="1"/>
    <col min="5133" max="5133" width="13.375" customWidth="1"/>
    <col min="5377" max="5377" width="3.5" customWidth="1"/>
    <col min="5378" max="5378" width="2.75" customWidth="1"/>
    <col min="5379" max="5379" width="67.5" customWidth="1"/>
    <col min="5380" max="5380" width="12.375" customWidth="1"/>
    <col min="5381" max="5388" width="12.875" customWidth="1"/>
    <col min="5389" max="5389" width="13.375" customWidth="1"/>
    <col min="5633" max="5633" width="3.5" customWidth="1"/>
    <col min="5634" max="5634" width="2.75" customWidth="1"/>
    <col min="5635" max="5635" width="67.5" customWidth="1"/>
    <col min="5636" max="5636" width="12.375" customWidth="1"/>
    <col min="5637" max="5644" width="12.875" customWidth="1"/>
    <col min="5645" max="5645" width="13.375" customWidth="1"/>
    <col min="5889" max="5889" width="3.5" customWidth="1"/>
    <col min="5890" max="5890" width="2.75" customWidth="1"/>
    <col min="5891" max="5891" width="67.5" customWidth="1"/>
    <col min="5892" max="5892" width="12.375" customWidth="1"/>
    <col min="5893" max="5900" width="12.875" customWidth="1"/>
    <col min="5901" max="5901" width="13.375" customWidth="1"/>
    <col min="6145" max="6145" width="3.5" customWidth="1"/>
    <col min="6146" max="6146" width="2.75" customWidth="1"/>
    <col min="6147" max="6147" width="67.5" customWidth="1"/>
    <col min="6148" max="6148" width="12.375" customWidth="1"/>
    <col min="6149" max="6156" width="12.875" customWidth="1"/>
    <col min="6157" max="6157" width="13.375" customWidth="1"/>
    <col min="6401" max="6401" width="3.5" customWidth="1"/>
    <col min="6402" max="6402" width="2.75" customWidth="1"/>
    <col min="6403" max="6403" width="67.5" customWidth="1"/>
    <col min="6404" max="6404" width="12.375" customWidth="1"/>
    <col min="6405" max="6412" width="12.875" customWidth="1"/>
    <col min="6413" max="6413" width="13.375" customWidth="1"/>
    <col min="6657" max="6657" width="3.5" customWidth="1"/>
    <col min="6658" max="6658" width="2.75" customWidth="1"/>
    <col min="6659" max="6659" width="67.5" customWidth="1"/>
    <col min="6660" max="6660" width="12.375" customWidth="1"/>
    <col min="6661" max="6668" width="12.875" customWidth="1"/>
    <col min="6669" max="6669" width="13.375" customWidth="1"/>
    <col min="6913" max="6913" width="3.5" customWidth="1"/>
    <col min="6914" max="6914" width="2.75" customWidth="1"/>
    <col min="6915" max="6915" width="67.5" customWidth="1"/>
    <col min="6916" max="6916" width="12.375" customWidth="1"/>
    <col min="6917" max="6924" width="12.875" customWidth="1"/>
    <col min="6925" max="6925" width="13.375" customWidth="1"/>
    <col min="7169" max="7169" width="3.5" customWidth="1"/>
    <col min="7170" max="7170" width="2.75" customWidth="1"/>
    <col min="7171" max="7171" width="67.5" customWidth="1"/>
    <col min="7172" max="7172" width="12.375" customWidth="1"/>
    <col min="7173" max="7180" width="12.875" customWidth="1"/>
    <col min="7181" max="7181" width="13.375" customWidth="1"/>
    <col min="7425" max="7425" width="3.5" customWidth="1"/>
    <col min="7426" max="7426" width="2.75" customWidth="1"/>
    <col min="7427" max="7427" width="67.5" customWidth="1"/>
    <col min="7428" max="7428" width="12.375" customWidth="1"/>
    <col min="7429" max="7436" width="12.875" customWidth="1"/>
    <col min="7437" max="7437" width="13.375" customWidth="1"/>
    <col min="7681" max="7681" width="3.5" customWidth="1"/>
    <col min="7682" max="7682" width="2.75" customWidth="1"/>
    <col min="7683" max="7683" width="67.5" customWidth="1"/>
    <col min="7684" max="7684" width="12.375" customWidth="1"/>
    <col min="7685" max="7692" width="12.875" customWidth="1"/>
    <col min="7693" max="7693" width="13.375" customWidth="1"/>
    <col min="7937" max="7937" width="3.5" customWidth="1"/>
    <col min="7938" max="7938" width="2.75" customWidth="1"/>
    <col min="7939" max="7939" width="67.5" customWidth="1"/>
    <col min="7940" max="7940" width="12.375" customWidth="1"/>
    <col min="7941" max="7948" width="12.875" customWidth="1"/>
    <col min="7949" max="7949" width="13.375" customWidth="1"/>
    <col min="8193" max="8193" width="3.5" customWidth="1"/>
    <col min="8194" max="8194" width="2.75" customWidth="1"/>
    <col min="8195" max="8195" width="67.5" customWidth="1"/>
    <col min="8196" max="8196" width="12.375" customWidth="1"/>
    <col min="8197" max="8204" width="12.875" customWidth="1"/>
    <col min="8205" max="8205" width="13.375" customWidth="1"/>
    <col min="8449" max="8449" width="3.5" customWidth="1"/>
    <col min="8450" max="8450" width="2.75" customWidth="1"/>
    <col min="8451" max="8451" width="67.5" customWidth="1"/>
    <col min="8452" max="8452" width="12.375" customWidth="1"/>
    <col min="8453" max="8460" width="12.875" customWidth="1"/>
    <col min="8461" max="8461" width="13.375" customWidth="1"/>
    <col min="8705" max="8705" width="3.5" customWidth="1"/>
    <col min="8706" max="8706" width="2.75" customWidth="1"/>
    <col min="8707" max="8707" width="67.5" customWidth="1"/>
    <col min="8708" max="8708" width="12.375" customWidth="1"/>
    <col min="8709" max="8716" width="12.875" customWidth="1"/>
    <col min="8717" max="8717" width="13.375" customWidth="1"/>
    <col min="8961" max="8961" width="3.5" customWidth="1"/>
    <col min="8962" max="8962" width="2.75" customWidth="1"/>
    <col min="8963" max="8963" width="67.5" customWidth="1"/>
    <col min="8964" max="8964" width="12.375" customWidth="1"/>
    <col min="8965" max="8972" width="12.875" customWidth="1"/>
    <col min="8973" max="8973" width="13.375" customWidth="1"/>
    <col min="9217" max="9217" width="3.5" customWidth="1"/>
    <col min="9218" max="9218" width="2.75" customWidth="1"/>
    <col min="9219" max="9219" width="67.5" customWidth="1"/>
    <col min="9220" max="9220" width="12.375" customWidth="1"/>
    <col min="9221" max="9228" width="12.875" customWidth="1"/>
    <col min="9229" max="9229" width="13.375" customWidth="1"/>
    <col min="9473" max="9473" width="3.5" customWidth="1"/>
    <col min="9474" max="9474" width="2.75" customWidth="1"/>
    <col min="9475" max="9475" width="67.5" customWidth="1"/>
    <col min="9476" max="9476" width="12.375" customWidth="1"/>
    <col min="9477" max="9484" width="12.875" customWidth="1"/>
    <col min="9485" max="9485" width="13.375" customWidth="1"/>
    <col min="9729" max="9729" width="3.5" customWidth="1"/>
    <col min="9730" max="9730" width="2.75" customWidth="1"/>
    <col min="9731" max="9731" width="67.5" customWidth="1"/>
    <col min="9732" max="9732" width="12.375" customWidth="1"/>
    <col min="9733" max="9740" width="12.875" customWidth="1"/>
    <col min="9741" max="9741" width="13.375" customWidth="1"/>
    <col min="9985" max="9985" width="3.5" customWidth="1"/>
    <col min="9986" max="9986" width="2.75" customWidth="1"/>
    <col min="9987" max="9987" width="67.5" customWidth="1"/>
    <col min="9988" max="9988" width="12.375" customWidth="1"/>
    <col min="9989" max="9996" width="12.875" customWidth="1"/>
    <col min="9997" max="9997" width="13.375" customWidth="1"/>
    <col min="10241" max="10241" width="3.5" customWidth="1"/>
    <col min="10242" max="10242" width="2.75" customWidth="1"/>
    <col min="10243" max="10243" width="67.5" customWidth="1"/>
    <col min="10244" max="10244" width="12.375" customWidth="1"/>
    <col min="10245" max="10252" width="12.875" customWidth="1"/>
    <col min="10253" max="10253" width="13.375" customWidth="1"/>
    <col min="10497" max="10497" width="3.5" customWidth="1"/>
    <col min="10498" max="10498" width="2.75" customWidth="1"/>
    <col min="10499" max="10499" width="67.5" customWidth="1"/>
    <col min="10500" max="10500" width="12.375" customWidth="1"/>
    <col min="10501" max="10508" width="12.875" customWidth="1"/>
    <col min="10509" max="10509" width="13.375" customWidth="1"/>
    <col min="10753" max="10753" width="3.5" customWidth="1"/>
    <col min="10754" max="10754" width="2.75" customWidth="1"/>
    <col min="10755" max="10755" width="67.5" customWidth="1"/>
    <col min="10756" max="10756" width="12.375" customWidth="1"/>
    <col min="10757" max="10764" width="12.875" customWidth="1"/>
    <col min="10765" max="10765" width="13.375" customWidth="1"/>
    <col min="11009" max="11009" width="3.5" customWidth="1"/>
    <col min="11010" max="11010" width="2.75" customWidth="1"/>
    <col min="11011" max="11011" width="67.5" customWidth="1"/>
    <col min="11012" max="11012" width="12.375" customWidth="1"/>
    <col min="11013" max="11020" width="12.875" customWidth="1"/>
    <col min="11021" max="11021" width="13.375" customWidth="1"/>
    <col min="11265" max="11265" width="3.5" customWidth="1"/>
    <col min="11266" max="11266" width="2.75" customWidth="1"/>
    <col min="11267" max="11267" width="67.5" customWidth="1"/>
    <col min="11268" max="11268" width="12.375" customWidth="1"/>
    <col min="11269" max="11276" width="12.875" customWidth="1"/>
    <col min="11277" max="11277" width="13.375" customWidth="1"/>
    <col min="11521" max="11521" width="3.5" customWidth="1"/>
    <col min="11522" max="11522" width="2.75" customWidth="1"/>
    <col min="11523" max="11523" width="67.5" customWidth="1"/>
    <col min="11524" max="11524" width="12.375" customWidth="1"/>
    <col min="11525" max="11532" width="12.875" customWidth="1"/>
    <col min="11533" max="11533" width="13.375" customWidth="1"/>
    <col min="11777" max="11777" width="3.5" customWidth="1"/>
    <col min="11778" max="11778" width="2.75" customWidth="1"/>
    <col min="11779" max="11779" width="67.5" customWidth="1"/>
    <col min="11780" max="11780" width="12.375" customWidth="1"/>
    <col min="11781" max="11788" width="12.875" customWidth="1"/>
    <col min="11789" max="11789" width="13.375" customWidth="1"/>
    <col min="12033" max="12033" width="3.5" customWidth="1"/>
    <col min="12034" max="12034" width="2.75" customWidth="1"/>
    <col min="12035" max="12035" width="67.5" customWidth="1"/>
    <col min="12036" max="12036" width="12.375" customWidth="1"/>
    <col min="12037" max="12044" width="12.875" customWidth="1"/>
    <col min="12045" max="12045" width="13.375" customWidth="1"/>
    <col min="12289" max="12289" width="3.5" customWidth="1"/>
    <col min="12290" max="12290" width="2.75" customWidth="1"/>
    <col min="12291" max="12291" width="67.5" customWidth="1"/>
    <col min="12292" max="12292" width="12.375" customWidth="1"/>
    <col min="12293" max="12300" width="12.875" customWidth="1"/>
    <col min="12301" max="12301" width="13.375" customWidth="1"/>
    <col min="12545" max="12545" width="3.5" customWidth="1"/>
    <col min="12546" max="12546" width="2.75" customWidth="1"/>
    <col min="12547" max="12547" width="67.5" customWidth="1"/>
    <col min="12548" max="12548" width="12.375" customWidth="1"/>
    <col min="12549" max="12556" width="12.875" customWidth="1"/>
    <col min="12557" max="12557" width="13.375" customWidth="1"/>
    <col min="12801" max="12801" width="3.5" customWidth="1"/>
    <col min="12802" max="12802" width="2.75" customWidth="1"/>
    <col min="12803" max="12803" width="67.5" customWidth="1"/>
    <col min="12804" max="12804" width="12.375" customWidth="1"/>
    <col min="12805" max="12812" width="12.875" customWidth="1"/>
    <col min="12813" max="12813" width="13.375" customWidth="1"/>
    <col min="13057" max="13057" width="3.5" customWidth="1"/>
    <col min="13058" max="13058" width="2.75" customWidth="1"/>
    <col min="13059" max="13059" width="67.5" customWidth="1"/>
    <col min="13060" max="13060" width="12.375" customWidth="1"/>
    <col min="13061" max="13068" width="12.875" customWidth="1"/>
    <col min="13069" max="13069" width="13.375" customWidth="1"/>
    <col min="13313" max="13313" width="3.5" customWidth="1"/>
    <col min="13314" max="13314" width="2.75" customWidth="1"/>
    <col min="13315" max="13315" width="67.5" customWidth="1"/>
    <col min="13316" max="13316" width="12.375" customWidth="1"/>
    <col min="13317" max="13324" width="12.875" customWidth="1"/>
    <col min="13325" max="13325" width="13.375" customWidth="1"/>
    <col min="13569" max="13569" width="3.5" customWidth="1"/>
    <col min="13570" max="13570" width="2.75" customWidth="1"/>
    <col min="13571" max="13571" width="67.5" customWidth="1"/>
    <col min="13572" max="13572" width="12.375" customWidth="1"/>
    <col min="13573" max="13580" width="12.875" customWidth="1"/>
    <col min="13581" max="13581" width="13.375" customWidth="1"/>
    <col min="13825" max="13825" width="3.5" customWidth="1"/>
    <col min="13826" max="13826" width="2.75" customWidth="1"/>
    <col min="13827" max="13827" width="67.5" customWidth="1"/>
    <col min="13828" max="13828" width="12.375" customWidth="1"/>
    <col min="13829" max="13836" width="12.875" customWidth="1"/>
    <col min="13837" max="13837" width="13.375" customWidth="1"/>
    <col min="14081" max="14081" width="3.5" customWidth="1"/>
    <col min="14082" max="14082" width="2.75" customWidth="1"/>
    <col min="14083" max="14083" width="67.5" customWidth="1"/>
    <col min="14084" max="14084" width="12.375" customWidth="1"/>
    <col min="14085" max="14092" width="12.875" customWidth="1"/>
    <col min="14093" max="14093" width="13.375" customWidth="1"/>
    <col min="14337" max="14337" width="3.5" customWidth="1"/>
    <col min="14338" max="14338" width="2.75" customWidth="1"/>
    <col min="14339" max="14339" width="67.5" customWidth="1"/>
    <col min="14340" max="14340" width="12.375" customWidth="1"/>
    <col min="14341" max="14348" width="12.875" customWidth="1"/>
    <col min="14349" max="14349" width="13.375" customWidth="1"/>
    <col min="14593" max="14593" width="3.5" customWidth="1"/>
    <col min="14594" max="14594" width="2.75" customWidth="1"/>
    <col min="14595" max="14595" width="67.5" customWidth="1"/>
    <col min="14596" max="14596" width="12.375" customWidth="1"/>
    <col min="14597" max="14604" width="12.875" customWidth="1"/>
    <col min="14605" max="14605" width="13.375" customWidth="1"/>
    <col min="14849" max="14849" width="3.5" customWidth="1"/>
    <col min="14850" max="14850" width="2.75" customWidth="1"/>
    <col min="14851" max="14851" width="67.5" customWidth="1"/>
    <col min="14852" max="14852" width="12.375" customWidth="1"/>
    <col min="14853" max="14860" width="12.875" customWidth="1"/>
    <col min="14861" max="14861" width="13.375" customWidth="1"/>
    <col min="15105" max="15105" width="3.5" customWidth="1"/>
    <col min="15106" max="15106" width="2.75" customWidth="1"/>
    <col min="15107" max="15107" width="67.5" customWidth="1"/>
    <col min="15108" max="15108" width="12.375" customWidth="1"/>
    <col min="15109" max="15116" width="12.875" customWidth="1"/>
    <col min="15117" max="15117" width="13.375" customWidth="1"/>
    <col min="15361" max="15361" width="3.5" customWidth="1"/>
    <col min="15362" max="15362" width="2.75" customWidth="1"/>
    <col min="15363" max="15363" width="67.5" customWidth="1"/>
    <col min="15364" max="15364" width="12.375" customWidth="1"/>
    <col min="15365" max="15372" width="12.875" customWidth="1"/>
    <col min="15373" max="15373" width="13.375" customWidth="1"/>
    <col min="15617" max="15617" width="3.5" customWidth="1"/>
    <col min="15618" max="15618" width="2.75" customWidth="1"/>
    <col min="15619" max="15619" width="67.5" customWidth="1"/>
    <col min="15620" max="15620" width="12.375" customWidth="1"/>
    <col min="15621" max="15628" width="12.875" customWidth="1"/>
    <col min="15629" max="15629" width="13.375" customWidth="1"/>
    <col min="15873" max="15873" width="3.5" customWidth="1"/>
    <col min="15874" max="15874" width="2.75" customWidth="1"/>
    <col min="15875" max="15875" width="67.5" customWidth="1"/>
    <col min="15876" max="15876" width="12.375" customWidth="1"/>
    <col min="15877" max="15884" width="12.875" customWidth="1"/>
    <col min="15885" max="15885" width="13.375" customWidth="1"/>
    <col min="16129" max="16129" width="3.5" customWidth="1"/>
    <col min="16130" max="16130" width="2.75" customWidth="1"/>
    <col min="16131" max="16131" width="67.5" customWidth="1"/>
    <col min="16132" max="16132" width="12.375" customWidth="1"/>
    <col min="16133" max="16140" width="12.875" customWidth="1"/>
    <col min="16141" max="16141" width="13.375" customWidth="1"/>
  </cols>
  <sheetData>
    <row r="1" spans="1:13" ht="16.5" customHeight="1">
      <c r="A1" s="100" t="s">
        <v>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25.5" customHeight="1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7.25" customHeight="1" thickBot="1">
      <c r="M3" s="4" t="s">
        <v>0</v>
      </c>
    </row>
    <row r="4" spans="1:13" ht="27" customHeight="1" thickBot="1">
      <c r="A4" s="5" t="s">
        <v>4</v>
      </c>
      <c r="B4" s="90" t="s">
        <v>1</v>
      </c>
      <c r="C4" s="91"/>
      <c r="D4" s="6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L4" s="1">
        <v>2019</v>
      </c>
      <c r="M4" s="2">
        <v>2020</v>
      </c>
    </row>
    <row r="5" spans="1:13" ht="21" customHeight="1">
      <c r="A5" s="7">
        <v>1</v>
      </c>
      <c r="B5" s="92" t="s">
        <v>8</v>
      </c>
      <c r="C5" s="93"/>
      <c r="D5" s="8">
        <f>D6+D7</f>
        <v>1379135449</v>
      </c>
      <c r="E5" s="8" t="e">
        <f>E6+E7</f>
        <v>#REF!</v>
      </c>
      <c r="F5" s="8" t="e">
        <f t="shared" ref="F5:M5" si="0">F6+F7</f>
        <v>#REF!</v>
      </c>
      <c r="G5" s="8" t="e">
        <f t="shared" si="0"/>
        <v>#REF!</v>
      </c>
      <c r="H5" s="8" t="e">
        <f t="shared" si="0"/>
        <v>#REF!</v>
      </c>
      <c r="I5" s="8" t="e">
        <f t="shared" si="0"/>
        <v>#REF!</v>
      </c>
      <c r="J5" s="8" t="e">
        <f t="shared" si="0"/>
        <v>#REF!</v>
      </c>
      <c r="K5" s="8" t="e">
        <f t="shared" si="0"/>
        <v>#REF!</v>
      </c>
      <c r="L5" s="8" t="e">
        <f t="shared" si="0"/>
        <v>#REF!</v>
      </c>
      <c r="M5" s="8" t="e">
        <f t="shared" si="0"/>
        <v>#REF!</v>
      </c>
    </row>
    <row r="6" spans="1:13" ht="21" customHeight="1">
      <c r="A6" s="94"/>
      <c r="B6" s="9" t="s">
        <v>9</v>
      </c>
      <c r="C6" s="10" t="s">
        <v>10</v>
      </c>
      <c r="D6" s="11">
        <v>1054733305</v>
      </c>
      <c r="E6" s="11" t="e">
        <f>#REF!</f>
        <v>#REF!</v>
      </c>
      <c r="F6" s="11" t="e">
        <f>#REF!</f>
        <v>#REF!</v>
      </c>
      <c r="G6" s="11" t="e">
        <f>#REF!</f>
        <v>#REF!</v>
      </c>
      <c r="H6" s="11" t="e">
        <f>#REF!</f>
        <v>#REF!</v>
      </c>
      <c r="I6" s="11" t="e">
        <f>#REF!</f>
        <v>#REF!</v>
      </c>
      <c r="J6" s="11" t="e">
        <f>#REF!</f>
        <v>#REF!</v>
      </c>
      <c r="K6" s="11" t="e">
        <f>#REF!</f>
        <v>#REF!</v>
      </c>
      <c r="L6" s="11" t="e">
        <f>#REF!</f>
        <v>#REF!</v>
      </c>
      <c r="M6" s="11" t="e">
        <f>#REF!</f>
        <v>#REF!</v>
      </c>
    </row>
    <row r="7" spans="1:13" ht="21" customHeight="1">
      <c r="A7" s="95"/>
      <c r="B7" s="9" t="s">
        <v>11</v>
      </c>
      <c r="C7" s="10" t="s">
        <v>12</v>
      </c>
      <c r="D7" s="11">
        <v>324402144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1" t="e">
        <f>#REF!</f>
        <v>#REF!</v>
      </c>
      <c r="I7" s="11" t="e">
        <f>#REF!</f>
        <v>#REF!</v>
      </c>
      <c r="J7" s="11" t="e">
        <f>#REF!</f>
        <v>#REF!</v>
      </c>
      <c r="K7" s="11" t="e">
        <f>#REF!</f>
        <v>#REF!</v>
      </c>
      <c r="L7" s="11" t="e">
        <f>#REF!</f>
        <v>#REF!</v>
      </c>
      <c r="M7" s="11" t="e">
        <f>#REF!</f>
        <v>#REF!</v>
      </c>
    </row>
    <row r="8" spans="1:13" ht="21" customHeight="1">
      <c r="A8" s="96"/>
      <c r="B8" s="12" t="s">
        <v>13</v>
      </c>
      <c r="C8" s="10" t="s">
        <v>14</v>
      </c>
      <c r="D8" s="11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1" t="e">
        <f>#REF!</f>
        <v>#REF!</v>
      </c>
      <c r="I8" s="11" t="e">
        <f>#REF!</f>
        <v>#REF!</v>
      </c>
      <c r="J8" s="11" t="e">
        <f>#REF!</f>
        <v>#REF!</v>
      </c>
      <c r="K8" s="11" t="e">
        <f>#REF!</f>
        <v>#REF!</v>
      </c>
      <c r="L8" s="11" t="e">
        <f>#REF!</f>
        <v>#REF!</v>
      </c>
      <c r="M8" s="11" t="e">
        <f>#REF!</f>
        <v>#REF!</v>
      </c>
    </row>
    <row r="9" spans="1:13" ht="21" customHeight="1">
      <c r="A9" s="7">
        <v>2</v>
      </c>
      <c r="B9" s="87" t="s">
        <v>15</v>
      </c>
      <c r="C9" s="88"/>
      <c r="D9" s="13" t="e">
        <f>D10+D16</f>
        <v>#REF!</v>
      </c>
      <c r="E9" s="13" t="e">
        <f>E10+E16</f>
        <v>#REF!</v>
      </c>
      <c r="F9" s="13" t="e">
        <f t="shared" ref="F9:M9" si="1">F10+F16</f>
        <v>#REF!</v>
      </c>
      <c r="G9" s="13" t="e">
        <f t="shared" si="1"/>
        <v>#REF!</v>
      </c>
      <c r="H9" s="13" t="e">
        <f t="shared" si="1"/>
        <v>#REF!</v>
      </c>
      <c r="I9" s="13" t="e">
        <f t="shared" si="1"/>
        <v>#REF!</v>
      </c>
      <c r="J9" s="13" t="e">
        <f t="shared" si="1"/>
        <v>#REF!</v>
      </c>
      <c r="K9" s="13" t="e">
        <f t="shared" si="1"/>
        <v>#REF!</v>
      </c>
      <c r="L9" s="13" t="e">
        <f t="shared" si="1"/>
        <v>#REF!</v>
      </c>
      <c r="M9" s="13" t="e">
        <f t="shared" si="1"/>
        <v>#REF!</v>
      </c>
    </row>
    <row r="10" spans="1:13" ht="21" customHeight="1">
      <c r="A10" s="94"/>
      <c r="B10" s="28" t="s">
        <v>9</v>
      </c>
      <c r="C10" s="10" t="s">
        <v>16</v>
      </c>
      <c r="D10" s="14" t="e">
        <f>#REF!+18709</f>
        <v>#REF!</v>
      </c>
      <c r="E10" s="54" t="e">
        <f>#REF!</f>
        <v>#REF!</v>
      </c>
      <c r="F10" s="54" t="e">
        <f>#REF!</f>
        <v>#REF!</v>
      </c>
      <c r="G10" s="54" t="e">
        <f>#REF!</f>
        <v>#REF!</v>
      </c>
      <c r="H10" s="54" t="e">
        <f>#REF!</f>
        <v>#REF!</v>
      </c>
      <c r="I10" s="54" t="e">
        <f>#REF!</f>
        <v>#REF!</v>
      </c>
      <c r="J10" s="54" t="e">
        <f>#REF!</f>
        <v>#REF!</v>
      </c>
      <c r="K10" s="54" t="e">
        <f>#REF!</f>
        <v>#REF!</v>
      </c>
      <c r="L10" s="54" t="e">
        <f>#REF!</f>
        <v>#REF!</v>
      </c>
      <c r="M10" s="54" t="e">
        <f>#REF!</f>
        <v>#REF!</v>
      </c>
    </row>
    <row r="11" spans="1:13" ht="21" customHeight="1">
      <c r="A11" s="95"/>
      <c r="B11" s="9" t="s">
        <v>11</v>
      </c>
      <c r="C11" s="10" t="s">
        <v>2</v>
      </c>
      <c r="D11" s="11">
        <v>232844925</v>
      </c>
      <c r="E11" s="55"/>
      <c r="F11" s="56">
        <v>232844925</v>
      </c>
      <c r="G11" s="56">
        <v>232844925</v>
      </c>
      <c r="H11" s="56">
        <v>232844925</v>
      </c>
      <c r="I11" s="56">
        <v>232844925</v>
      </c>
      <c r="J11" s="56">
        <v>232844925</v>
      </c>
      <c r="K11" s="56">
        <v>232844925</v>
      </c>
      <c r="L11" s="56">
        <v>232844925</v>
      </c>
      <c r="M11" s="56">
        <v>232844925</v>
      </c>
    </row>
    <row r="12" spans="1:13" ht="21" customHeight="1">
      <c r="A12" s="95"/>
      <c r="B12" s="9" t="s">
        <v>13</v>
      </c>
      <c r="C12" s="10" t="s">
        <v>3</v>
      </c>
      <c r="D12" s="15">
        <v>105626584</v>
      </c>
      <c r="E12" s="56"/>
      <c r="F12" s="56">
        <v>103835080</v>
      </c>
      <c r="G12" s="56">
        <v>103835080</v>
      </c>
      <c r="H12" s="56">
        <v>103835080</v>
      </c>
      <c r="I12" s="56">
        <v>103835080</v>
      </c>
      <c r="J12" s="56">
        <v>103835080</v>
      </c>
      <c r="K12" s="56">
        <v>103835080</v>
      </c>
      <c r="L12" s="56">
        <v>103835080</v>
      </c>
      <c r="M12" s="56">
        <v>103835080</v>
      </c>
    </row>
    <row r="13" spans="1:13" ht="21" customHeight="1">
      <c r="A13" s="95"/>
      <c r="B13" s="9" t="s">
        <v>17</v>
      </c>
      <c r="C13" s="10" t="s">
        <v>18</v>
      </c>
      <c r="D13" s="15">
        <v>8100000</v>
      </c>
      <c r="E13" s="56">
        <v>8100000</v>
      </c>
      <c r="F13" s="56">
        <v>8100000</v>
      </c>
      <c r="G13" s="56">
        <v>8100000</v>
      </c>
      <c r="H13" s="56">
        <v>8100000</v>
      </c>
      <c r="I13" s="56">
        <v>8100000</v>
      </c>
      <c r="J13" s="56">
        <v>8100000</v>
      </c>
      <c r="K13" s="56">
        <v>8100000</v>
      </c>
      <c r="L13" s="56">
        <v>8100000</v>
      </c>
      <c r="M13" s="56">
        <v>8100000</v>
      </c>
    </row>
    <row r="14" spans="1:13" ht="21" customHeight="1">
      <c r="A14" s="95"/>
      <c r="B14" s="9" t="s">
        <v>19</v>
      </c>
      <c r="C14" s="16" t="s">
        <v>5</v>
      </c>
      <c r="D14" s="62" t="e">
        <f>#REF!+18709</f>
        <v>#REF!</v>
      </c>
      <c r="E14" s="62" t="e">
        <f>#REF!</f>
        <v>#REF!</v>
      </c>
      <c r="F14" s="62" t="e">
        <f>#REF!</f>
        <v>#REF!</v>
      </c>
      <c r="G14" s="62" t="e">
        <f>#REF!</f>
        <v>#REF!</v>
      </c>
      <c r="H14" s="62" t="e">
        <f>#REF!</f>
        <v>#REF!</v>
      </c>
      <c r="I14" s="62" t="e">
        <f>#REF!</f>
        <v>#REF!</v>
      </c>
      <c r="J14" s="62" t="e">
        <f>#REF!</f>
        <v>#REF!</v>
      </c>
      <c r="K14" s="62" t="e">
        <f>#REF!</f>
        <v>#REF!</v>
      </c>
      <c r="L14" s="62" t="e">
        <f>#REF!</f>
        <v>#REF!</v>
      </c>
      <c r="M14" s="62" t="e">
        <f>#REF!</f>
        <v>#REF!</v>
      </c>
    </row>
    <row r="15" spans="1:13" ht="21" customHeight="1">
      <c r="A15" s="95"/>
      <c r="B15" s="9" t="s">
        <v>20</v>
      </c>
      <c r="C15" s="17" t="s">
        <v>21</v>
      </c>
      <c r="D15" s="18">
        <v>264386504</v>
      </c>
      <c r="E15" s="57">
        <v>264386504</v>
      </c>
      <c r="F15" s="55">
        <v>93334606</v>
      </c>
      <c r="G15" s="55">
        <v>46300458</v>
      </c>
      <c r="H15" s="55">
        <v>13437419</v>
      </c>
      <c r="I15" s="55">
        <v>13325894</v>
      </c>
      <c r="J15" s="55">
        <v>11735070</v>
      </c>
      <c r="K15" s="55">
        <v>11338115</v>
      </c>
      <c r="L15" s="55">
        <v>11248169</v>
      </c>
      <c r="M15" s="55">
        <v>11293286</v>
      </c>
    </row>
    <row r="16" spans="1:13" ht="21" customHeight="1">
      <c r="A16" s="95"/>
      <c r="B16" s="28" t="s">
        <v>22</v>
      </c>
      <c r="C16" s="10" t="s">
        <v>23</v>
      </c>
      <c r="D16" s="13">
        <f>877104805-159656256</f>
        <v>717448549</v>
      </c>
      <c r="E16" s="13" t="e">
        <f>#REF!</f>
        <v>#REF!</v>
      </c>
      <c r="F16" s="13">
        <v>940266430</v>
      </c>
      <c r="G16" s="13">
        <v>673241950</v>
      </c>
      <c r="H16" s="13">
        <v>287701061</v>
      </c>
      <c r="I16" s="13">
        <v>251082699</v>
      </c>
      <c r="J16" s="13">
        <v>251682896</v>
      </c>
      <c r="K16" s="13">
        <v>250178742</v>
      </c>
      <c r="L16" s="13">
        <v>248193299</v>
      </c>
      <c r="M16" s="13">
        <v>246305274</v>
      </c>
    </row>
    <row r="17" spans="1:13" ht="21" customHeight="1">
      <c r="A17" s="96"/>
      <c r="B17" s="9" t="s">
        <v>24</v>
      </c>
      <c r="C17" s="19" t="s">
        <v>25</v>
      </c>
      <c r="D17" s="11">
        <v>459057825</v>
      </c>
      <c r="E17" s="55">
        <v>569262125</v>
      </c>
      <c r="F17" s="55">
        <v>882428031</v>
      </c>
      <c r="G17" s="55">
        <v>458042152</v>
      </c>
      <c r="H17" s="55">
        <v>87593118</v>
      </c>
      <c r="I17" s="55">
        <v>7274064</v>
      </c>
      <c r="J17" s="55">
        <v>0</v>
      </c>
      <c r="K17" s="55">
        <v>0</v>
      </c>
      <c r="L17" s="55">
        <v>0</v>
      </c>
      <c r="M17" s="55">
        <v>0</v>
      </c>
    </row>
    <row r="18" spans="1:13" ht="21" customHeight="1">
      <c r="A18" s="20">
        <v>3</v>
      </c>
      <c r="B18" s="87" t="s">
        <v>26</v>
      </c>
      <c r="C18" s="88"/>
      <c r="D18" s="13" t="e">
        <f>D5-D9</f>
        <v>#REF!</v>
      </c>
      <c r="E18" s="13" t="e">
        <f>E5-E9</f>
        <v>#REF!</v>
      </c>
      <c r="F18" s="13" t="e">
        <f t="shared" ref="F18:M19" si="2">F5-F9</f>
        <v>#REF!</v>
      </c>
      <c r="G18" s="13" t="e">
        <f t="shared" si="2"/>
        <v>#REF!</v>
      </c>
      <c r="H18" s="13" t="e">
        <f t="shared" si="2"/>
        <v>#REF!</v>
      </c>
      <c r="I18" s="13" t="e">
        <f t="shared" si="2"/>
        <v>#REF!</v>
      </c>
      <c r="J18" s="13" t="e">
        <f t="shared" si="2"/>
        <v>#REF!</v>
      </c>
      <c r="K18" s="13" t="e">
        <f t="shared" si="2"/>
        <v>#REF!</v>
      </c>
      <c r="L18" s="13" t="e">
        <f t="shared" si="2"/>
        <v>#REF!</v>
      </c>
      <c r="M18" s="13" t="e">
        <f t="shared" si="2"/>
        <v>#REF!</v>
      </c>
    </row>
    <row r="19" spans="1:13" ht="21" customHeight="1">
      <c r="A19" s="7">
        <v>4</v>
      </c>
      <c r="B19" s="87" t="s">
        <v>27</v>
      </c>
      <c r="C19" s="88"/>
      <c r="D19" s="13" t="e">
        <f>D6-D10</f>
        <v>#REF!</v>
      </c>
      <c r="E19" s="13" t="e">
        <f>E6-E10</f>
        <v>#REF!</v>
      </c>
      <c r="F19" s="13" t="e">
        <f t="shared" si="2"/>
        <v>#REF!</v>
      </c>
      <c r="G19" s="13" t="e">
        <f t="shared" si="2"/>
        <v>#REF!</v>
      </c>
      <c r="H19" s="13" t="e">
        <f t="shared" si="2"/>
        <v>#REF!</v>
      </c>
      <c r="I19" s="13" t="e">
        <f t="shared" si="2"/>
        <v>#REF!</v>
      </c>
      <c r="J19" s="13" t="e">
        <f t="shared" si="2"/>
        <v>#REF!</v>
      </c>
      <c r="K19" s="13" t="e">
        <f t="shared" si="2"/>
        <v>#REF!</v>
      </c>
      <c r="L19" s="13" t="e">
        <f t="shared" si="2"/>
        <v>#REF!</v>
      </c>
      <c r="M19" s="13" t="e">
        <f t="shared" si="2"/>
        <v>#REF!</v>
      </c>
    </row>
    <row r="20" spans="1:13" ht="21" customHeight="1">
      <c r="A20" s="7">
        <v>5</v>
      </c>
      <c r="B20" s="87" t="s">
        <v>28</v>
      </c>
      <c r="C20" s="88"/>
      <c r="D20" s="13">
        <f>SUM(D21:D25)</f>
        <v>293944338</v>
      </c>
      <c r="E20" s="13" t="e">
        <f>SUM(E21:E25)</f>
        <v>#REF!</v>
      </c>
      <c r="F20" s="13">
        <f t="shared" ref="F20:M20" si="3">SUM(F21:F25)</f>
        <v>54663401</v>
      </c>
      <c r="G20" s="13">
        <f t="shared" si="3"/>
        <v>32465444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</row>
    <row r="21" spans="1:13" ht="21" customHeight="1">
      <c r="A21" s="94"/>
      <c r="B21" s="21" t="s">
        <v>9</v>
      </c>
      <c r="C21" s="10" t="s">
        <v>29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1" customHeight="1">
      <c r="A22" s="95"/>
      <c r="B22" s="22" t="s">
        <v>11</v>
      </c>
      <c r="C22" s="17" t="s">
        <v>30</v>
      </c>
      <c r="D22" s="11"/>
      <c r="E22" s="11">
        <v>42214074</v>
      </c>
      <c r="F22" s="11"/>
      <c r="G22" s="11"/>
      <c r="H22" s="11"/>
      <c r="I22" s="11"/>
      <c r="J22" s="11"/>
      <c r="K22" s="11"/>
      <c r="L22" s="11"/>
      <c r="M22" s="11"/>
    </row>
    <row r="23" spans="1:13" ht="21" customHeight="1">
      <c r="A23" s="95"/>
      <c r="B23" s="9" t="s">
        <v>13</v>
      </c>
      <c r="C23" s="10" t="s">
        <v>31</v>
      </c>
      <c r="D23" s="11">
        <v>79310061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>
      <c r="A24" s="95"/>
      <c r="B24" s="9" t="s">
        <v>17</v>
      </c>
      <c r="C24" s="16" t="s">
        <v>32</v>
      </c>
      <c r="D24" s="11">
        <v>17990444</v>
      </c>
      <c r="E24" s="11">
        <v>8430221</v>
      </c>
      <c r="F24" s="11">
        <v>6614621</v>
      </c>
      <c r="G24" s="11">
        <v>416664</v>
      </c>
      <c r="H24" s="11"/>
      <c r="I24" s="11"/>
      <c r="J24" s="11"/>
      <c r="K24" s="11"/>
      <c r="L24" s="11"/>
      <c r="M24" s="11"/>
    </row>
    <row r="25" spans="1:13" ht="21" customHeight="1">
      <c r="A25" s="96"/>
      <c r="B25" s="9" t="s">
        <v>19</v>
      </c>
      <c r="C25" s="10" t="s">
        <v>33</v>
      </c>
      <c r="D25" s="11">
        <v>196643833</v>
      </c>
      <c r="E25" s="11" t="e">
        <f>#REF!</f>
        <v>#REF!</v>
      </c>
      <c r="F25" s="11">
        <v>48048780</v>
      </c>
      <c r="G25" s="11">
        <v>32048780</v>
      </c>
      <c r="H25" s="11"/>
      <c r="I25" s="11"/>
      <c r="J25" s="11"/>
      <c r="K25" s="11"/>
      <c r="L25" s="11"/>
      <c r="M25" s="11"/>
    </row>
    <row r="26" spans="1:13" ht="21" customHeight="1">
      <c r="A26" s="20">
        <v>6</v>
      </c>
      <c r="B26" s="87" t="s">
        <v>34</v>
      </c>
      <c r="C26" s="88"/>
      <c r="D26" s="13" t="e">
        <f>SUM(D27:D28)</f>
        <v>#REF!</v>
      </c>
      <c r="E26" s="13" t="e">
        <f>SUM(E27:E28)</f>
        <v>#REF!</v>
      </c>
      <c r="F26" s="13" t="e">
        <f t="shared" ref="F26:M26" si="4">SUM(F27:F28)</f>
        <v>#REF!</v>
      </c>
      <c r="G26" s="13" t="e">
        <f t="shared" si="4"/>
        <v>#REF!</v>
      </c>
      <c r="H26" s="13" t="e">
        <f t="shared" si="4"/>
        <v>#REF!</v>
      </c>
      <c r="I26" s="13" t="e">
        <f t="shared" si="4"/>
        <v>#REF!</v>
      </c>
      <c r="J26" s="13" t="e">
        <f t="shared" si="4"/>
        <v>#REF!</v>
      </c>
      <c r="K26" s="13" t="e">
        <f t="shared" si="4"/>
        <v>#REF!</v>
      </c>
      <c r="L26" s="13" t="e">
        <f t="shared" si="4"/>
        <v>#REF!</v>
      </c>
      <c r="M26" s="13" t="e">
        <f t="shared" si="4"/>
        <v>#REF!</v>
      </c>
    </row>
    <row r="27" spans="1:13" ht="21" customHeight="1">
      <c r="A27" s="94"/>
      <c r="B27" s="21" t="s">
        <v>9</v>
      </c>
      <c r="C27" s="10" t="s">
        <v>35</v>
      </c>
      <c r="D27" s="11" t="e">
        <f>#REF!</f>
        <v>#REF!</v>
      </c>
      <c r="E27" s="11" t="e">
        <f>#REF!</f>
        <v>#REF!</v>
      </c>
      <c r="F27" s="11" t="e">
        <f>#REF!</f>
        <v>#REF!</v>
      </c>
      <c r="G27" s="11" t="e">
        <f>#REF!</f>
        <v>#REF!</v>
      </c>
      <c r="H27" s="11" t="e">
        <f>#REF!</f>
        <v>#REF!</v>
      </c>
      <c r="I27" s="11" t="e">
        <f>#REF!</f>
        <v>#REF!</v>
      </c>
      <c r="J27" s="11" t="e">
        <f>#REF!</f>
        <v>#REF!</v>
      </c>
      <c r="K27" s="11" t="e">
        <f>#REF!</f>
        <v>#REF!</v>
      </c>
      <c r="L27" s="11" t="e">
        <f>#REF!</f>
        <v>#REF!</v>
      </c>
      <c r="M27" s="11" t="e">
        <f>#REF!</f>
        <v>#REF!</v>
      </c>
    </row>
    <row r="28" spans="1:13" ht="21" customHeight="1">
      <c r="A28" s="96"/>
      <c r="B28" s="9" t="s">
        <v>11</v>
      </c>
      <c r="C28" s="10" t="s">
        <v>36</v>
      </c>
      <c r="D28" s="11">
        <v>2000000</v>
      </c>
      <c r="E28" s="11"/>
      <c r="F28" s="11"/>
      <c r="G28" s="11"/>
      <c r="H28" s="11"/>
      <c r="I28" s="11"/>
      <c r="J28" s="11"/>
      <c r="K28" s="11"/>
      <c r="L28" s="11"/>
      <c r="M28" s="23"/>
    </row>
    <row r="29" spans="1:13" ht="21" customHeight="1" thickBot="1">
      <c r="A29" s="24">
        <v>7</v>
      </c>
      <c r="B29" s="97" t="s">
        <v>37</v>
      </c>
      <c r="C29" s="98"/>
      <c r="D29" s="25" t="e">
        <f>D5+D20-D9-D26</f>
        <v>#REF!</v>
      </c>
      <c r="E29" s="25" t="e">
        <f>E5+E20-E9-E26</f>
        <v>#REF!</v>
      </c>
      <c r="F29" s="25"/>
      <c r="G29" s="25"/>
      <c r="H29" s="25"/>
      <c r="I29" s="25"/>
      <c r="J29" s="25"/>
      <c r="K29" s="25"/>
      <c r="L29" s="25"/>
      <c r="M29" s="25"/>
    </row>
    <row r="30" spans="1:13" ht="21" customHeight="1">
      <c r="A30" s="26">
        <v>8</v>
      </c>
      <c r="B30" s="92" t="s">
        <v>38</v>
      </c>
      <c r="C30" s="93"/>
      <c r="D30" s="27" t="e">
        <f>#REF!</f>
        <v>#REF!</v>
      </c>
      <c r="E30" s="27" t="e">
        <f>#REF!</f>
        <v>#REF!</v>
      </c>
      <c r="F30" s="27" t="e">
        <f>#REF!</f>
        <v>#REF!</v>
      </c>
      <c r="G30" s="27" t="e">
        <f>#REF!</f>
        <v>#REF!</v>
      </c>
      <c r="H30" s="27" t="e">
        <f>#REF!</f>
        <v>#REF!</v>
      </c>
      <c r="I30" s="27" t="e">
        <f>#REF!</f>
        <v>#REF!</v>
      </c>
      <c r="J30" s="27" t="e">
        <f>#REF!</f>
        <v>#REF!</v>
      </c>
      <c r="K30" s="27" t="e">
        <f>#REF!</f>
        <v>#REF!</v>
      </c>
      <c r="L30" s="27" t="e">
        <f>#REF!</f>
        <v>#REF!</v>
      </c>
      <c r="M30" s="27" t="e">
        <f>#REF!</f>
        <v>#REF!</v>
      </c>
    </row>
    <row r="31" spans="1:13" ht="36" customHeight="1">
      <c r="A31" s="94"/>
      <c r="B31" s="21" t="s">
        <v>9</v>
      </c>
      <c r="C31" s="10" t="s">
        <v>39</v>
      </c>
      <c r="D31" s="10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  <row r="32" spans="1:13" ht="51" customHeight="1">
      <c r="A32" s="96"/>
      <c r="B32" s="21" t="s">
        <v>11</v>
      </c>
      <c r="C32" s="10" t="s">
        <v>40</v>
      </c>
      <c r="D32" s="10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</row>
    <row r="33" spans="1:14" ht="21" customHeight="1">
      <c r="A33" s="28">
        <v>9</v>
      </c>
      <c r="B33" s="87" t="s">
        <v>41</v>
      </c>
      <c r="C33" s="88"/>
      <c r="D33" s="29"/>
      <c r="E33" s="11"/>
      <c r="F33" s="11"/>
      <c r="G33" s="11"/>
      <c r="H33" s="11"/>
      <c r="I33" s="11"/>
      <c r="J33" s="11"/>
      <c r="K33" s="11"/>
      <c r="L33" s="11"/>
      <c r="M33" s="11"/>
    </row>
    <row r="34" spans="1:14" ht="21" customHeight="1">
      <c r="A34" s="94"/>
      <c r="B34" s="21" t="s">
        <v>9</v>
      </c>
      <c r="C34" s="10" t="s">
        <v>42</v>
      </c>
      <c r="D34" s="59" t="e">
        <f>(D13+D14+D27)/D5</f>
        <v>#REF!</v>
      </c>
      <c r="E34" s="59" t="e">
        <f t="shared" ref="E34:M34" si="5">(E13+E14+E27)/E5</f>
        <v>#REF!</v>
      </c>
      <c r="F34" s="59" t="e">
        <f t="shared" si="5"/>
        <v>#REF!</v>
      </c>
      <c r="G34" s="59" t="e">
        <f t="shared" si="5"/>
        <v>#REF!</v>
      </c>
      <c r="H34" s="59" t="e">
        <f t="shared" si="5"/>
        <v>#REF!</v>
      </c>
      <c r="I34" s="59" t="e">
        <f t="shared" si="5"/>
        <v>#REF!</v>
      </c>
      <c r="J34" s="59" t="e">
        <f t="shared" si="5"/>
        <v>#REF!</v>
      </c>
      <c r="K34" s="59" t="e">
        <f t="shared" si="5"/>
        <v>#REF!</v>
      </c>
      <c r="L34" s="59" t="e">
        <f t="shared" si="5"/>
        <v>#REF!</v>
      </c>
      <c r="M34" s="59" t="e">
        <f t="shared" si="5"/>
        <v>#REF!</v>
      </c>
    </row>
    <row r="35" spans="1:14" ht="21" customHeight="1">
      <c r="A35" s="96"/>
      <c r="B35" s="21" t="s">
        <v>11</v>
      </c>
      <c r="C35" s="10" t="s">
        <v>43</v>
      </c>
      <c r="D35" s="59" t="e">
        <f>(#REF!+#REF!+#REF!)/3</f>
        <v>#REF!</v>
      </c>
      <c r="E35" s="59" t="e">
        <f>(#REF!+#REF!+#REF!)/3</f>
        <v>#REF!</v>
      </c>
      <c r="F35" s="59" t="e">
        <f>(#REF!+#REF!+#REF!)/3</f>
        <v>#REF!</v>
      </c>
      <c r="G35" s="59" t="e">
        <f>(#REF!+#REF!+#REF!)/3</f>
        <v>#REF!</v>
      </c>
      <c r="H35" s="59" t="e">
        <f>(#REF!+#REF!+#REF!)/3</f>
        <v>#REF!</v>
      </c>
      <c r="I35" s="59" t="e">
        <f>(#REF!+#REF!+#REF!)/3</f>
        <v>#REF!</v>
      </c>
      <c r="J35" s="59" t="e">
        <f>(#REF!+#REF!+#REF!)/3</f>
        <v>#REF!</v>
      </c>
      <c r="K35" s="59" t="e">
        <f>(#REF!+#REF!+#REF!)/3</f>
        <v>#REF!</v>
      </c>
      <c r="L35" s="59" t="e">
        <f>(#REF!+#REF!+#REF!)/3</f>
        <v>#REF!</v>
      </c>
      <c r="M35" s="59" t="e">
        <f>(#REF!+#REF!+#REF!)/3</f>
        <v>#REF!</v>
      </c>
    </row>
    <row r="36" spans="1:14" ht="21" customHeight="1">
      <c r="A36" s="28">
        <v>10</v>
      </c>
      <c r="B36" s="87" t="s">
        <v>44</v>
      </c>
      <c r="C36" s="88"/>
      <c r="D36" s="58" t="e">
        <f>IF(D34&lt;=D35,"TAK","NIE")</f>
        <v>#REF!</v>
      </c>
      <c r="E36" s="58" t="e">
        <f t="shared" ref="E36:M36" si="6">IF(E34&lt;=E35,"TAK","NIE")</f>
        <v>#REF!</v>
      </c>
      <c r="F36" s="58" t="e">
        <f t="shared" si="6"/>
        <v>#REF!</v>
      </c>
      <c r="G36" s="58" t="e">
        <f t="shared" si="6"/>
        <v>#REF!</v>
      </c>
      <c r="H36" s="58" t="e">
        <f t="shared" si="6"/>
        <v>#REF!</v>
      </c>
      <c r="I36" s="58" t="e">
        <f t="shared" si="6"/>
        <v>#REF!</v>
      </c>
      <c r="J36" s="58" t="e">
        <f t="shared" si="6"/>
        <v>#REF!</v>
      </c>
      <c r="K36" s="58" t="e">
        <f t="shared" si="6"/>
        <v>#REF!</v>
      </c>
      <c r="L36" s="58" t="e">
        <f t="shared" si="6"/>
        <v>#REF!</v>
      </c>
      <c r="M36" s="58" t="e">
        <f t="shared" si="6"/>
        <v>#REF!</v>
      </c>
    </row>
    <row r="37" spans="1:14" ht="37.5" customHeight="1">
      <c r="A37" s="28">
        <v>11</v>
      </c>
      <c r="B37" s="87" t="s">
        <v>45</v>
      </c>
      <c r="C37" s="88"/>
      <c r="D37" s="60" t="e">
        <f>(D13+D14+D27)/D5</f>
        <v>#REF!</v>
      </c>
      <c r="E37" s="60" t="e">
        <f t="shared" ref="E37:M37" si="7">(E13+E14+E27)/E5</f>
        <v>#REF!</v>
      </c>
      <c r="F37" s="60" t="e">
        <f t="shared" si="7"/>
        <v>#REF!</v>
      </c>
      <c r="G37" s="60" t="e">
        <f t="shared" si="7"/>
        <v>#REF!</v>
      </c>
      <c r="H37" s="60" t="e">
        <f t="shared" si="7"/>
        <v>#REF!</v>
      </c>
      <c r="I37" s="60" t="e">
        <f t="shared" si="7"/>
        <v>#REF!</v>
      </c>
      <c r="J37" s="60" t="e">
        <f t="shared" si="7"/>
        <v>#REF!</v>
      </c>
      <c r="K37" s="60" t="e">
        <f t="shared" si="7"/>
        <v>#REF!</v>
      </c>
      <c r="L37" s="60" t="e">
        <f t="shared" si="7"/>
        <v>#REF!</v>
      </c>
      <c r="M37" s="60" t="e">
        <f t="shared" si="7"/>
        <v>#REF!</v>
      </c>
      <c r="N37" s="30"/>
    </row>
    <row r="38" spans="1:14" ht="39" customHeight="1" thickBot="1">
      <c r="A38" s="31">
        <v>12</v>
      </c>
      <c r="B38" s="97" t="s">
        <v>46</v>
      </c>
      <c r="C38" s="98"/>
      <c r="D38" s="61" t="e">
        <f>(D30-D31-D32)/D5</f>
        <v>#REF!</v>
      </c>
      <c r="E38" s="61" t="e">
        <f t="shared" ref="E38:M38" si="8">(E30-E31-E32)/E5</f>
        <v>#REF!</v>
      </c>
      <c r="F38" s="61" t="e">
        <f t="shared" si="8"/>
        <v>#REF!</v>
      </c>
      <c r="G38" s="61" t="e">
        <f t="shared" si="8"/>
        <v>#REF!</v>
      </c>
      <c r="H38" s="61" t="e">
        <f t="shared" si="8"/>
        <v>#REF!</v>
      </c>
      <c r="I38" s="61" t="e">
        <f t="shared" si="8"/>
        <v>#REF!</v>
      </c>
      <c r="J38" s="61" t="e">
        <f t="shared" si="8"/>
        <v>#REF!</v>
      </c>
      <c r="K38" s="61" t="e">
        <f t="shared" si="8"/>
        <v>#REF!</v>
      </c>
      <c r="L38" s="61" t="e">
        <f t="shared" si="8"/>
        <v>#REF!</v>
      </c>
      <c r="M38" s="61" t="e">
        <f t="shared" si="8"/>
        <v>#REF!</v>
      </c>
      <c r="N38" s="30"/>
    </row>
    <row r="39" spans="1:14" ht="35.25" customHeight="1" thickBot="1">
      <c r="A39" s="32"/>
      <c r="B39" s="32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</row>
    <row r="40" spans="1:14" ht="25.5" customHeight="1">
      <c r="A40" s="35">
        <v>13</v>
      </c>
      <c r="B40" s="92" t="s">
        <v>47</v>
      </c>
      <c r="C40" s="93"/>
      <c r="D40" s="36"/>
      <c r="E40" s="37"/>
      <c r="F40" s="38"/>
      <c r="G40" s="38"/>
      <c r="H40" s="38"/>
      <c r="I40" s="38"/>
      <c r="J40" s="38"/>
      <c r="K40" s="38"/>
      <c r="L40" s="38"/>
      <c r="M40" s="38"/>
    </row>
    <row r="41" spans="1:14" ht="21" customHeight="1">
      <c r="A41" s="94"/>
      <c r="B41" s="9" t="s">
        <v>9</v>
      </c>
      <c r="C41" s="10" t="s">
        <v>48</v>
      </c>
      <c r="D41" s="10"/>
      <c r="E41" s="39"/>
      <c r="F41" s="40"/>
      <c r="G41" s="41"/>
      <c r="H41" s="40"/>
      <c r="I41" s="41"/>
      <c r="J41" s="40"/>
      <c r="K41" s="41"/>
      <c r="L41" s="40"/>
      <c r="M41" s="39"/>
    </row>
    <row r="42" spans="1:14" ht="19.5" customHeight="1">
      <c r="A42" s="95"/>
      <c r="B42" s="9" t="s">
        <v>11</v>
      </c>
      <c r="C42" s="10" t="s">
        <v>49</v>
      </c>
      <c r="D42" s="10"/>
      <c r="E42" s="39"/>
      <c r="F42" s="40"/>
      <c r="G42" s="40"/>
      <c r="H42" s="40"/>
      <c r="I42" s="40"/>
      <c r="J42" s="40"/>
      <c r="K42" s="40"/>
      <c r="L42" s="40"/>
      <c r="M42" s="40"/>
    </row>
    <row r="43" spans="1:14" ht="18.75" customHeight="1">
      <c r="A43" s="95"/>
      <c r="B43" s="9" t="s">
        <v>13</v>
      </c>
      <c r="C43" s="10" t="s">
        <v>31</v>
      </c>
      <c r="D43" s="10"/>
      <c r="E43" s="39"/>
      <c r="F43" s="40"/>
      <c r="G43" s="40"/>
      <c r="H43" s="40"/>
      <c r="I43" s="40"/>
      <c r="J43" s="40"/>
      <c r="K43" s="40"/>
      <c r="L43" s="40"/>
      <c r="M43" s="40"/>
    </row>
    <row r="44" spans="1:14" ht="19.5" customHeight="1">
      <c r="A44" s="95"/>
      <c r="B44" s="9" t="s">
        <v>17</v>
      </c>
      <c r="C44" s="10" t="s">
        <v>50</v>
      </c>
      <c r="D44" s="10"/>
      <c r="E44" s="39"/>
      <c r="F44" s="40"/>
      <c r="G44" s="40"/>
      <c r="H44" s="40"/>
      <c r="I44" s="40"/>
      <c r="J44" s="40"/>
      <c r="K44" s="40"/>
      <c r="L44" s="40"/>
      <c r="M44" s="40"/>
    </row>
    <row r="45" spans="1:14" ht="19.5" customHeight="1">
      <c r="A45" s="95"/>
      <c r="B45" s="9" t="s">
        <v>19</v>
      </c>
      <c r="C45" s="10" t="s">
        <v>51</v>
      </c>
      <c r="D45" s="10"/>
      <c r="E45" s="39"/>
      <c r="F45" s="40"/>
      <c r="G45" s="40"/>
      <c r="H45" s="40"/>
      <c r="I45" s="40"/>
      <c r="J45" s="40"/>
      <c r="K45" s="40"/>
      <c r="L45" s="40"/>
      <c r="M45" s="40"/>
    </row>
    <row r="46" spans="1:14" ht="21.75" customHeight="1">
      <c r="A46" s="95"/>
      <c r="B46" s="9" t="s">
        <v>20</v>
      </c>
      <c r="C46" s="10" t="s">
        <v>52</v>
      </c>
      <c r="D46" s="10"/>
      <c r="E46" s="39"/>
      <c r="F46" s="40"/>
      <c r="G46" s="40"/>
      <c r="H46" s="40"/>
      <c r="I46" s="40"/>
      <c r="J46" s="40"/>
      <c r="K46" s="40"/>
      <c r="L46" s="40"/>
      <c r="M46" s="40"/>
    </row>
    <row r="47" spans="1:14" ht="22.5" customHeight="1" thickBot="1">
      <c r="A47" s="99"/>
      <c r="B47" s="42" t="s">
        <v>22</v>
      </c>
      <c r="C47" s="43" t="s">
        <v>53</v>
      </c>
      <c r="D47" s="43"/>
      <c r="E47" s="44"/>
      <c r="F47" s="45"/>
      <c r="G47" s="45"/>
      <c r="H47" s="45"/>
      <c r="I47" s="45"/>
      <c r="J47" s="45"/>
      <c r="K47" s="45"/>
      <c r="L47" s="45"/>
      <c r="M47" s="45"/>
    </row>
    <row r="48" spans="1:14" ht="36.75" customHeight="1" thickBot="1">
      <c r="A48" s="46"/>
      <c r="B48" s="46"/>
      <c r="C48" s="47"/>
      <c r="D48" s="47"/>
      <c r="E48" s="48"/>
      <c r="F48" s="48"/>
      <c r="G48" s="48"/>
      <c r="H48" s="48"/>
      <c r="I48" s="48"/>
      <c r="J48" s="48"/>
      <c r="K48" s="48"/>
      <c r="L48" s="48"/>
      <c r="M48" s="48"/>
    </row>
    <row r="49" spans="1:13" ht="28.5" customHeight="1">
      <c r="A49" s="35">
        <v>14</v>
      </c>
      <c r="B49" s="92" t="s">
        <v>54</v>
      </c>
      <c r="C49" s="93"/>
      <c r="D49" s="36"/>
      <c r="E49" s="49"/>
      <c r="F49" s="50"/>
      <c r="G49" s="49"/>
      <c r="H49" s="50"/>
      <c r="I49" s="49"/>
      <c r="J49" s="50"/>
      <c r="K49" s="49"/>
      <c r="L49" s="50"/>
      <c r="M49" s="49"/>
    </row>
    <row r="50" spans="1:13" ht="19.5" customHeight="1">
      <c r="A50" s="94"/>
      <c r="B50" s="9" t="s">
        <v>9</v>
      </c>
      <c r="C50" s="10" t="s">
        <v>55</v>
      </c>
      <c r="D50" s="10"/>
      <c r="E50" s="11"/>
      <c r="F50" s="51"/>
      <c r="G50" s="11"/>
      <c r="H50" s="51"/>
      <c r="I50" s="11"/>
      <c r="J50" s="51"/>
      <c r="K50" s="11"/>
      <c r="L50" s="51"/>
      <c r="M50" s="11"/>
    </row>
    <row r="51" spans="1:13" ht="21" customHeight="1">
      <c r="A51" s="95"/>
      <c r="B51" s="9" t="s">
        <v>11</v>
      </c>
      <c r="C51" s="10" t="s">
        <v>56</v>
      </c>
      <c r="D51" s="10"/>
      <c r="E51" s="11"/>
      <c r="F51" s="51"/>
      <c r="G51" s="11"/>
      <c r="H51" s="51"/>
      <c r="I51" s="11"/>
      <c r="J51" s="51"/>
      <c r="K51" s="11"/>
      <c r="L51" s="51"/>
      <c r="M51" s="11"/>
    </row>
    <row r="52" spans="1:13" ht="21" customHeight="1">
      <c r="A52" s="95"/>
      <c r="B52" s="9" t="s">
        <v>13</v>
      </c>
      <c r="C52" s="10" t="s">
        <v>57</v>
      </c>
      <c r="D52" s="10"/>
      <c r="E52" s="11"/>
      <c r="F52" s="51"/>
      <c r="G52" s="11"/>
      <c r="H52" s="51"/>
      <c r="I52" s="11"/>
      <c r="J52" s="51"/>
      <c r="K52" s="11"/>
      <c r="L52" s="51"/>
      <c r="M52" s="11"/>
    </row>
    <row r="53" spans="1:13" ht="20.25" customHeight="1">
      <c r="A53" s="95"/>
      <c r="B53" s="9" t="s">
        <v>17</v>
      </c>
      <c r="C53" s="10" t="s">
        <v>58</v>
      </c>
      <c r="D53" s="10"/>
      <c r="E53" s="11"/>
      <c r="F53" s="51"/>
      <c r="G53" s="11"/>
      <c r="H53" s="51"/>
      <c r="I53" s="11"/>
      <c r="J53" s="51"/>
      <c r="K53" s="11"/>
      <c r="L53" s="51"/>
      <c r="M53" s="11"/>
    </row>
    <row r="54" spans="1:13" ht="18.75" customHeight="1">
      <c r="A54" s="96"/>
      <c r="B54" s="9" t="s">
        <v>19</v>
      </c>
      <c r="C54" s="10" t="s">
        <v>59</v>
      </c>
      <c r="D54" s="10"/>
      <c r="E54" s="11"/>
      <c r="F54" s="51"/>
      <c r="G54" s="11"/>
      <c r="H54" s="51"/>
      <c r="I54" s="11"/>
      <c r="J54" s="51"/>
      <c r="K54" s="11"/>
      <c r="L54" s="51"/>
      <c r="M54" s="11"/>
    </row>
    <row r="55" spans="1:13" ht="24.95" customHeight="1">
      <c r="A55" s="20">
        <v>15</v>
      </c>
      <c r="B55" s="87" t="s">
        <v>60</v>
      </c>
      <c r="C55" s="88"/>
      <c r="D55" s="29"/>
      <c r="E55" s="11"/>
      <c r="F55" s="51"/>
      <c r="G55" s="11"/>
      <c r="H55" s="51"/>
      <c r="I55" s="11"/>
      <c r="J55" s="51"/>
      <c r="K55" s="11"/>
      <c r="L55" s="51"/>
      <c r="M55" s="11"/>
    </row>
    <row r="56" spans="1:13" ht="21.75" customHeight="1">
      <c r="A56" s="94"/>
      <c r="B56" s="9" t="s">
        <v>9</v>
      </c>
      <c r="C56" s="10" t="s">
        <v>61</v>
      </c>
      <c r="D56" s="10"/>
      <c r="E56" s="11"/>
      <c r="F56" s="51"/>
      <c r="G56" s="11"/>
      <c r="H56" s="51"/>
      <c r="I56" s="11"/>
      <c r="J56" s="51"/>
      <c r="K56" s="11"/>
      <c r="L56" s="51"/>
      <c r="M56" s="11"/>
    </row>
    <row r="57" spans="1:13" ht="21.75" customHeight="1">
      <c r="A57" s="95"/>
      <c r="B57" s="9" t="s">
        <v>11</v>
      </c>
      <c r="C57" s="10" t="s">
        <v>62</v>
      </c>
      <c r="D57" s="10"/>
      <c r="E57" s="11"/>
      <c r="F57" s="51"/>
      <c r="G57" s="11"/>
      <c r="H57" s="51"/>
      <c r="I57" s="11"/>
      <c r="J57" s="51"/>
      <c r="K57" s="11"/>
      <c r="L57" s="51"/>
      <c r="M57" s="11"/>
    </row>
    <row r="58" spans="1:13" ht="20.25" customHeight="1">
      <c r="A58" s="95"/>
      <c r="B58" s="9" t="s">
        <v>13</v>
      </c>
      <c r="C58" s="10" t="s">
        <v>53</v>
      </c>
      <c r="D58" s="10"/>
      <c r="E58" s="11"/>
      <c r="F58" s="51"/>
      <c r="G58" s="11"/>
      <c r="H58" s="51"/>
      <c r="I58" s="11"/>
      <c r="J58" s="51"/>
      <c r="K58" s="11"/>
      <c r="L58" s="51"/>
      <c r="M58" s="11"/>
    </row>
    <row r="59" spans="1:13" ht="21" customHeight="1">
      <c r="A59" s="95"/>
      <c r="B59" s="9" t="s">
        <v>17</v>
      </c>
      <c r="C59" s="10" t="s">
        <v>50</v>
      </c>
      <c r="D59" s="10"/>
      <c r="E59" s="11"/>
      <c r="F59" s="51"/>
      <c r="G59" s="11"/>
      <c r="H59" s="51"/>
      <c r="I59" s="11"/>
      <c r="J59" s="51"/>
      <c r="K59" s="11"/>
      <c r="L59" s="51"/>
      <c r="M59" s="11"/>
    </row>
    <row r="60" spans="1:13" ht="20.25" customHeight="1">
      <c r="A60" s="95"/>
      <c r="B60" s="9" t="s">
        <v>19</v>
      </c>
      <c r="C60" s="10" t="s">
        <v>52</v>
      </c>
      <c r="D60" s="10"/>
      <c r="E60" s="11"/>
      <c r="F60" s="51"/>
      <c r="G60" s="11"/>
      <c r="H60" s="51"/>
      <c r="I60" s="11"/>
      <c r="J60" s="51"/>
      <c r="K60" s="11"/>
      <c r="L60" s="51"/>
      <c r="M60" s="11"/>
    </row>
    <row r="61" spans="1:13" ht="21" customHeight="1">
      <c r="A61" s="95"/>
      <c r="B61" s="9" t="s">
        <v>20</v>
      </c>
      <c r="C61" s="10" t="s">
        <v>49</v>
      </c>
      <c r="D61" s="10"/>
      <c r="E61" s="11"/>
      <c r="F61" s="51"/>
      <c r="G61" s="11"/>
      <c r="H61" s="51"/>
      <c r="I61" s="11"/>
      <c r="J61" s="51"/>
      <c r="K61" s="11"/>
      <c r="L61" s="51"/>
      <c r="M61" s="11"/>
    </row>
    <row r="62" spans="1:13" ht="21.75" customHeight="1" thickBot="1">
      <c r="A62" s="99"/>
      <c r="B62" s="42" t="s">
        <v>22</v>
      </c>
      <c r="C62" s="43" t="s">
        <v>31</v>
      </c>
      <c r="D62" s="43"/>
      <c r="E62" s="52"/>
      <c r="F62" s="53"/>
      <c r="G62" s="52"/>
      <c r="H62" s="53"/>
      <c r="I62" s="52"/>
      <c r="J62" s="53"/>
      <c r="K62" s="52"/>
      <c r="L62" s="53"/>
      <c r="M62" s="52"/>
    </row>
  </sheetData>
  <mergeCells count="27">
    <mergeCell ref="A1:M1"/>
    <mergeCell ref="A6:A8"/>
    <mergeCell ref="B33:C33"/>
    <mergeCell ref="B4:C4"/>
    <mergeCell ref="B5:C5"/>
    <mergeCell ref="B26:C26"/>
    <mergeCell ref="A27:A28"/>
    <mergeCell ref="B29:C29"/>
    <mergeCell ref="B30:C30"/>
    <mergeCell ref="A31:A32"/>
    <mergeCell ref="B9:C9"/>
    <mergeCell ref="A2:M2"/>
    <mergeCell ref="A50:A54"/>
    <mergeCell ref="B55:C55"/>
    <mergeCell ref="A56:A62"/>
    <mergeCell ref="B36:C36"/>
    <mergeCell ref="B37:C37"/>
    <mergeCell ref="B38:C38"/>
    <mergeCell ref="B40:C40"/>
    <mergeCell ref="A41:A47"/>
    <mergeCell ref="B49:C49"/>
    <mergeCell ref="A34:A35"/>
    <mergeCell ref="A10:A17"/>
    <mergeCell ref="B18:C18"/>
    <mergeCell ref="B19:C19"/>
    <mergeCell ref="B20:C20"/>
    <mergeCell ref="A21:A25"/>
  </mergeCells>
  <pageMargins left="0.31496062992125984" right="0.27559055118110237" top="0.43307086614173229" bottom="0.43307086614173229" header="0.27559055118110237" footer="0.31496062992125984"/>
  <pageSetup paperSize="9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Zał. 1</vt:lpstr>
      <vt:lpstr>WPF</vt:lpstr>
      <vt:lpstr>WPF!Obszar_wydruku</vt:lpstr>
      <vt:lpstr>WPF!Tytuły_wydruku</vt:lpstr>
      <vt:lpstr>'Zał. 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SzymczykDamian</cp:lastModifiedBy>
  <cp:lastPrinted>2012-01-30T10:20:08Z</cp:lastPrinted>
  <dcterms:created xsi:type="dcterms:W3CDTF">2010-07-09T09:57:58Z</dcterms:created>
  <dcterms:modified xsi:type="dcterms:W3CDTF">2012-01-30T10:20:34Z</dcterms:modified>
</cp:coreProperties>
</file>