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40" windowWidth="12120" windowHeight="8385" firstSheet="1" activeTab="1"/>
  </bookViews>
  <sheets>
    <sheet name="ranking wraz ze sprawdzeniem" sheetId="1" state="hidden" r:id="rId1"/>
    <sheet name="Właściwa lista rankingowa" sheetId="2" r:id="rId2"/>
  </sheets>
  <definedNames>
    <definedName name="_xlnm._FilterDatabase" localSheetId="0" hidden="1">'ranking wraz ze sprawdzeniem'!$A$14:$O$68</definedName>
    <definedName name="_xlnm.Print_Area" localSheetId="1">'Właściwa lista rankingowa'!$A$1:$G$78</definedName>
  </definedNames>
  <calcPr calcId="144525"/>
</workbook>
</file>

<file path=xl/calcChain.xml><?xml version="1.0" encoding="utf-8"?>
<calcChain xmlns="http://schemas.openxmlformats.org/spreadsheetml/2006/main">
  <c r="G24" i="2" l="1"/>
  <c r="J72" i="1"/>
  <c r="K72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35" i="1"/>
  <c r="K35" i="1" s="1"/>
  <c r="M72" i="1"/>
  <c r="O72" i="1" s="1"/>
  <c r="L72" i="1"/>
  <c r="N72" i="1" s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N37" i="1" s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N65" i="1" s="1"/>
  <c r="L66" i="1"/>
  <c r="N66" i="1" s="1"/>
  <c r="L15" i="1"/>
  <c r="N15" i="1" s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O65" i="1"/>
  <c r="O66" i="1"/>
  <c r="F73" i="2"/>
  <c r="F74" i="2" s="1"/>
  <c r="G73" i="2"/>
  <c r="E73" i="2"/>
  <c r="E17" i="2"/>
  <c r="F17" i="2"/>
  <c r="G17" i="2"/>
  <c r="E18" i="2"/>
  <c r="F18" i="2"/>
  <c r="G18" i="2"/>
  <c r="E27" i="2"/>
  <c r="F27" i="2"/>
  <c r="E19" i="2"/>
  <c r="F19" i="2"/>
  <c r="G19" i="2"/>
  <c r="E20" i="2"/>
  <c r="F20" i="2"/>
  <c r="G20" i="2"/>
  <c r="E21" i="2"/>
  <c r="F21" i="2"/>
  <c r="G21" i="2"/>
  <c r="E29" i="2"/>
  <c r="F29" i="2"/>
  <c r="G29" i="2"/>
  <c r="E24" i="2"/>
  <c r="F24" i="2"/>
  <c r="E25" i="2"/>
  <c r="F25" i="2"/>
  <c r="G25" i="2"/>
  <c r="E26" i="2"/>
  <c r="F26" i="2"/>
  <c r="G26" i="2"/>
  <c r="E30" i="2"/>
  <c r="F30" i="2"/>
  <c r="G30" i="2"/>
  <c r="E28" i="2"/>
  <c r="F28" i="2"/>
  <c r="E31" i="2"/>
  <c r="F31" i="2"/>
  <c r="G31" i="2"/>
  <c r="E32" i="2"/>
  <c r="F32" i="2"/>
  <c r="G32" i="2"/>
  <c r="E33" i="2"/>
  <c r="F33" i="2"/>
  <c r="G33" i="2"/>
  <c r="E23" i="2"/>
  <c r="F23" i="2"/>
  <c r="E34" i="2"/>
  <c r="F34" i="2"/>
  <c r="E37" i="2"/>
  <c r="F37" i="2"/>
  <c r="G37" i="2"/>
  <c r="E38" i="2"/>
  <c r="F38" i="2"/>
  <c r="G38" i="2"/>
  <c r="E39" i="2"/>
  <c r="F39" i="2"/>
  <c r="G39" i="2"/>
  <c r="E35" i="2"/>
  <c r="F35" i="2"/>
  <c r="E40" i="2"/>
  <c r="F40" i="2"/>
  <c r="G40" i="2"/>
  <c r="E42" i="2"/>
  <c r="F42" i="2"/>
  <c r="G42" i="2"/>
  <c r="E43" i="2"/>
  <c r="F43" i="2"/>
  <c r="G43" i="2"/>
  <c r="E36" i="2"/>
  <c r="F36" i="2"/>
  <c r="G36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41" i="2"/>
  <c r="F41" i="2"/>
  <c r="E53" i="2"/>
  <c r="F53" i="2"/>
  <c r="E60" i="2"/>
  <c r="F60" i="2"/>
  <c r="G60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1" i="2"/>
  <c r="F61" i="2"/>
  <c r="G61" i="2"/>
  <c r="G16" i="2"/>
  <c r="F16" i="2"/>
  <c r="E16" i="2"/>
  <c r="H25" i="2" s="1"/>
  <c r="E74" i="2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O26" i="1"/>
  <c r="N26" i="1"/>
  <c r="E67" i="1"/>
  <c r="F67" i="1"/>
  <c r="E73" i="1"/>
  <c r="E84" i="1" s="1"/>
  <c r="E85" i="1" s="1"/>
  <c r="F73" i="1"/>
  <c r="O67" i="1"/>
  <c r="O68" i="1" s="1"/>
  <c r="F84" i="1" l="1"/>
  <c r="F85" i="1" s="1"/>
  <c r="F68" i="2"/>
  <c r="N67" i="1"/>
  <c r="N68" i="1" s="1"/>
  <c r="E68" i="2"/>
</calcChain>
</file>

<file path=xl/sharedStrings.xml><?xml version="1.0" encoding="utf-8"?>
<sst xmlns="http://schemas.openxmlformats.org/spreadsheetml/2006/main" count="851" uniqueCount="488">
  <si>
    <t>Regionalny Program Operacyjny Województwa Śląskiego</t>
  </si>
  <si>
    <t>Działanie/Poddziałanie::</t>
  </si>
  <si>
    <t>Lp.</t>
  </si>
  <si>
    <t>Wnioskodawca</t>
  </si>
  <si>
    <t>Tytuł projektu</t>
  </si>
  <si>
    <t>Numer wniosku</t>
  </si>
  <si>
    <t>Wnioskowane dofinansowanie [PLN]</t>
  </si>
  <si>
    <t>Koszt całkowity [PLN]</t>
  </si>
  <si>
    <t>Razem</t>
  </si>
  <si>
    <t>Miejscowość</t>
  </si>
  <si>
    <t>Zatwierdził</t>
  </si>
  <si>
    <t>Data</t>
  </si>
  <si>
    <t>Wnioski ocenione pozytywnie (uzyskały co najmniej 60% możliwych do uzyskania pkt.):</t>
  </si>
  <si>
    <t>Wnioski ocenione negatywnie:</t>
  </si>
  <si>
    <t>Średnia ocena zbiorcza uzyskana przez projekt</t>
  </si>
  <si>
    <t>* należy wybrać właściwą nazwę złacznika w zależności od trybu - dla trybu konkursowego: lista rankingowa projektów, trybu PRS oraz PK: lista projektów.</t>
  </si>
  <si>
    <t>WND-RPSL.06.02.01-00-080/10-02</t>
  </si>
  <si>
    <t>Miasto Siemianowice Ślaskie</t>
  </si>
  <si>
    <t>Rewitalizacja kwartału miasta w rejonie Placu Wolności w Siemianowicach Śląskich</t>
  </si>
  <si>
    <t>WND-RPSL.06.02.01-00-035/10-03</t>
  </si>
  <si>
    <t>Górnośląski Park Etnograficzny</t>
  </si>
  <si>
    <t>Rewitalizacja systemów wodnych na terenie Górnośląskiego Parku Etnograficznego w Chorzowie wraz z uruchomieniem zakładów historycznego przemysłu wiejskiego</t>
  </si>
  <si>
    <t>WND-RPSL.06.02.01-00-089/10-03</t>
  </si>
  <si>
    <t>Parafia Rzymsko-Katolicka Św. Jacka</t>
  </si>
  <si>
    <t>Rewitalizacja poprzemysłowych dzielnic Bytomia - utworzenie nowoczesnego centrum rekreacyjnego, edukacyjnego i kulturalnego na Rozbarku</t>
  </si>
  <si>
    <t>WND-RPSL.06.02.01-00-067/10-03</t>
  </si>
  <si>
    <t>Muzeum Górnictwa Węglowego w Zabrzu</t>
  </si>
  <si>
    <t>Europejski Ośrodek Kultury Technicznej i Turystyki Przemysłowej - Skansen Górniczy Królowa Luiza w Zabrzu, etap II - Rewitalizacja budynku łaźni łańcuszkowej</t>
  </si>
  <si>
    <t>WND-RPSL.06.02.01-00-099/10-03</t>
  </si>
  <si>
    <t>Wyższa Szkoła Techniczna w Katowicach</t>
  </si>
  <si>
    <t>Rewitalizacja budynku szkoły w Zabrzu na potrzeby Wyższej Szkoły Technicznej w Katowicach szansą na rozwój edukacyjny, społeczny, kulturalny i gospodarczy</t>
  </si>
  <si>
    <t>WND-RPSL.06.02.01-00-092/10-03</t>
  </si>
  <si>
    <t>Wojewódzki Park Kultury i Wypoczynku im. gen. J.Ziętka S.A.</t>
  </si>
  <si>
    <t>Budowa nowej kolei linowej w Wojewódzkim Parku Kultury i Wypoczynku im gen. Jerzego Ziętka S.A. w Chorzowie</t>
  </si>
  <si>
    <t>WND-RPSL.06.02.01-00-034/10-03</t>
  </si>
  <si>
    <t>Fundacja Kompleks Zamkowy Tarnowice Stare</t>
  </si>
  <si>
    <t>Atelie rzemiosła – ośrodek dydaktyczno-szkoleniowy z praktycznymi warsztatami rzemiosła w Tarnowskich Górach</t>
  </si>
  <si>
    <t>WND-RPSL.06.02.01-00-037/10-03</t>
  </si>
  <si>
    <t>Miasto Bytom</t>
  </si>
  <si>
    <t>Rewitalizacja terenów po byłej KWK Rozbark - Etap I budynek cechowni i administracyjny</t>
  </si>
  <si>
    <t>WND-RPSL.06.02.01-00-036/10-02</t>
  </si>
  <si>
    <t>Gmina Świętochłowice</t>
  </si>
  <si>
    <t>Remont i przebudowa dawnego budynku Komendy Miejskiej Policji przy ul. Polaka 1 z przeznaczeniem na siedzibę Muzeum Miejskiego w Świętochłowicach</t>
  </si>
  <si>
    <t>WND-RPSL.06.02.01-00-032/10-03</t>
  </si>
  <si>
    <t>Miasto Chorzów</t>
  </si>
  <si>
    <t>Rewitalizacja obszarów problemowych Chorzowa Batorego - I etap od ul. Piekarskiej do ul. Skrajnej</t>
  </si>
  <si>
    <t>WND-RPSL.06.02.01-00-081/10-02</t>
  </si>
  <si>
    <t>Miasto Jaworzno</t>
  </si>
  <si>
    <t xml:space="preserve">Rynek Od.Nowa - rewitalizacja śródmiejskiej przestrzeni publiczej w Jaworznie </t>
  </si>
  <si>
    <t>WND-RPSL.06.02.01-00-105/10-03</t>
  </si>
  <si>
    <t>Parafia rzymskokatolicka Św. Zygmunta</t>
  </si>
  <si>
    <t>Rewitalizacja Zespołu Poklasztornego parafii św. Zygmunta w Częstochowie</t>
  </si>
  <si>
    <t>WND-RPSL.06.02.01-00-025/10-02</t>
  </si>
  <si>
    <t>Miasto Katowice</t>
  </si>
  <si>
    <t>Rozbudowa systemu monitoringu wizyjnego - instalacja kamer w dzielnicy Nikiszowiec w Katowicach</t>
  </si>
  <si>
    <t>WND-RPSL.06.02.01-00-012/10-02</t>
  </si>
  <si>
    <t>Miasto Bielsko-Biała</t>
  </si>
  <si>
    <t>Zwiedzaj i wypoczywaj. Rewitalizacja Starówki i Parku Słowackiego w Bielsku-Białej - etap II</t>
  </si>
  <si>
    <t>WND-RPSL.06.02.01-00-042/10-03</t>
  </si>
  <si>
    <t>Akademia Sztuk Pięknych w Katowicach</t>
  </si>
  <si>
    <t>Budowa między ulicami Raciborską a Koszarową w Katowicach budynku dydaktyczno-badawczego i kulturalnego wraz z zagospodarowaniem terenu na otwarty park form przestrzennych</t>
  </si>
  <si>
    <t>WND-RPSL.06.02.01-00-045/10-02</t>
  </si>
  <si>
    <t>Miasto Rybnik</t>
  </si>
  <si>
    <t>Dokończenie budowy krytej pływalni w Rybniku przy ul. Jastrzębskiej</t>
  </si>
  <si>
    <t>WND-RPSL.06.02.01-00-048/10-03</t>
  </si>
  <si>
    <t>Gmina Miasto Częstochowa</t>
  </si>
  <si>
    <t>Budowa monitoringu wizyjnego dla Miasta Częstochowy Bezpieczny Region (etap II w obszarze rewitalizacji miasta)</t>
  </si>
  <si>
    <t>WND-RPSL.06.02.01-00-083/10-02</t>
  </si>
  <si>
    <t>Gmina Zabrze</t>
  </si>
  <si>
    <t>Rewitalizacja obiektów poprzemysłowych Gminy Zabrze wraz z adaptacją na cele kulturalne, turystyczne i oświatowe</t>
  </si>
  <si>
    <t>WND-RPSL.06.02.01-00-051/10-03</t>
  </si>
  <si>
    <t>Zabrzańska Agencja Realizacji Inwestycji Sp. z o. o.</t>
  </si>
  <si>
    <t>Adaptacja budynku przy placu Krakowskim 9 w Zabrzu z przeznaczeniem na cele biurowe</t>
  </si>
  <si>
    <t>WND-RPSL.06.02.01-00-056/10-03</t>
  </si>
  <si>
    <t>Gmina Zawiercie</t>
  </si>
  <si>
    <t>Rozbudowa lokalnej infrastruktury kultury na obszarze rewitalizowanym poprzez budowę nowej siedziby miejskiej i powiatowej  biblioteki publicznej w Zawierciu</t>
  </si>
  <si>
    <t>WND-RPSL.06.02.01-00-021/10-02</t>
  </si>
  <si>
    <t>Miasto Racibórz</t>
  </si>
  <si>
    <t>Przywrócenie wartości przestrzeni miejskiej poprzez wielofunkcyjne zagospodarowanie Nadodrzańskich Bulwarów w Raciborzu</t>
  </si>
  <si>
    <t>WND-RPSL.06.02.01-00-038/10-03</t>
  </si>
  <si>
    <t>Miasto Gliwice</t>
  </si>
  <si>
    <t>Zagospodarowanie terenu wokół Radiostacji w Gliwicach - zadanie w ramach projektu Rewitalizacja Radiostacji Gliwice EU</t>
  </si>
  <si>
    <t>Gmina Pszczyna</t>
  </si>
  <si>
    <t>Rewitalizacja pszczyńskiej Starówki – modernizacja płyty rynku</t>
  </si>
  <si>
    <t>WND-RPSL.06.02.01-00-093/10-03</t>
  </si>
  <si>
    <t>Miejski Ośrodek Kultury w Żorach</t>
  </si>
  <si>
    <t>Renowacja zespołu pałacowo - parkowego w Żorach - Baranowicach</t>
  </si>
  <si>
    <t>WND-RPSL.06.02.01-00-003/10-03</t>
  </si>
  <si>
    <t>Tyska Spółdzielnia Mieszkaniowa "OSKARD"</t>
  </si>
  <si>
    <t>ŁADne widoki na przyszłość dzięki przebudowie pawilonu wolnostojącego przy ul. Uczniowskiej 7 w Tychach wraz z zagospodarowaniem przyległego terenu oraz boiska wielofunkcyjnego</t>
  </si>
  <si>
    <t>WND-RPSL.06.02.01-00-098/10-03</t>
  </si>
  <si>
    <t>Stowarzyszenie Animatorów Wszechstronnego Rozwoju Młodzieży</t>
  </si>
  <si>
    <t>Centrum Sztuki Młodych Twórców – Fabryka Drutu. Rewitalizacja obiektów poprzemysłowych w Gliwicach</t>
  </si>
  <si>
    <t>WND-RPSL.06.02.01-00-040/10-02</t>
  </si>
  <si>
    <t>Miasto Ruda Śląska</t>
  </si>
  <si>
    <t>Wzgórze nowych idei - rewitalizacja przestrzeni Rynek Centrum (I etap) w Rudzie Śląskiej</t>
  </si>
  <si>
    <t>WND-RPSL.06.02.01-00-095/10-02</t>
  </si>
  <si>
    <t>Gmina Będzin</t>
  </si>
  <si>
    <t>Zmiana funkcji dworca kolejowego Będzin Miasto na administracyjno-handlową wraz z pełną modernizacją budynku</t>
  </si>
  <si>
    <t>WND-RPSL.06.02.01-00-053/10-02</t>
  </si>
  <si>
    <t>Miasto Jastrzębie Zdrój</t>
  </si>
  <si>
    <t>Rewitalizacja terenów jaru przy ulicy Turystycznej w Jastrzębiu Zdroju</t>
  </si>
  <si>
    <t>WND-RPSL.06.02.01-00-008/10-03</t>
  </si>
  <si>
    <t>Bielskie Stowarzyszenie Artystyczne "Teatr Grodzki"</t>
  </si>
  <si>
    <t>Rewitalizacja kompleksu obiektów poprzemysłowych byłej fabryki sukna na potrzeby społeczne, kulturalne, edukacyjne i turystyczne w Bielsku Białej</t>
  </si>
  <si>
    <t>WND-RPSL.06.02.01-00-046/10-03</t>
  </si>
  <si>
    <t>Państwowa Wyższa Szkoła Zawodowa w Raciborzu</t>
  </si>
  <si>
    <t>Rozbudowa z przebudową i zmianą sposobu użytkowania hali produkcyjnej na halę sportową Państwowej Wyższej Szkoły Zawodowej w Raciborzu</t>
  </si>
  <si>
    <t>WND-RPSL.06.02.01-00-044/10-02</t>
  </si>
  <si>
    <t>Politechnika Śląska</t>
  </si>
  <si>
    <t>Rewitalizacja i zagospodarowanie na cele rekreacyjne i edukacyjne terenu przy Zespole Szkół Wyższych w Rybniku przy ul. Rudzkiej</t>
  </si>
  <si>
    <t>WND-RPSL.06.02.01-00-041/10-03</t>
  </si>
  <si>
    <t>Miasto Sosnowiec</t>
  </si>
  <si>
    <t>Przebudowa obiektu pn. Muza  w Sosnowcu – mieście J. Kiepury,  szansą na upowszechnienie kultury</t>
  </si>
  <si>
    <t>WND-RPSL.06.02.01-00-082/10-02</t>
  </si>
  <si>
    <t>Śląski Uniwersytet Medyczny w Katowicach</t>
  </si>
  <si>
    <t>Przebudowa obiektu dydaktyczno-naukowego dla lokalizacji biblioteki międzywydziałowej oraz Wydziału Zdrowia Publicznego w Zabrzu-Rokitnicy przy ul. Jordana 38</t>
  </si>
  <si>
    <t>WND-RPSL.06.02.01-00-077/10-02</t>
  </si>
  <si>
    <t>Parafia Rzymskokatolicka św. Jacka</t>
  </si>
  <si>
    <t>Dom św. Jacka – remont budynku, zagospodarowanie terenu i zakup wyposażenia na potrzeby działalności społeczno-kulturalnej w Gliwicach-Sośnicy</t>
  </si>
  <si>
    <t>WND-RPSL.06.02.01-00-064/10-03</t>
  </si>
  <si>
    <t xml:space="preserve">Stowarzyszenie Opieki Hospicyjnej i Paliatywnej "Hospicjum" w Chorzowie </t>
  </si>
  <si>
    <t>Rewitalizacja budynku Hospicjum oraz zagospodarowanie przyległego otoczenia przez nadanie nowych funkcji użytkowych w Chorzowie Batorym</t>
  </si>
  <si>
    <t>WND-RPSL.06.02.01-00-065/10-02</t>
  </si>
  <si>
    <t>Powiat Będziński</t>
  </si>
  <si>
    <t>Przebudowa przestrzeni publicznej przed Starostwem Powiatowym w Będzinie przy ul. Sączewskiego 6 - plac J.M. Lustigera</t>
  </si>
  <si>
    <t>WND-RPSL.06.02.01-00-043/10-02</t>
  </si>
  <si>
    <t>Bytomskie Stowarzyszenie Pomocy  Dzieciom i Młodzieży Niepełnosprawnej</t>
  </si>
  <si>
    <t>Przebudowa, rozbudowa i nadbudowa budynku biurowego na zakład aktywności zawodowej o profilu restauracyjnym  wraz ze zmianą sposobu jego użytkowania w Bytomiu</t>
  </si>
  <si>
    <t>WND-RPSL.06.02.01-00-062/10-03</t>
  </si>
  <si>
    <t>Gmina Tarnowskie Góry</t>
  </si>
  <si>
    <t>Budowa systemu monitoringu w mieście Tarnowskie Góry</t>
  </si>
  <si>
    <t>WND-RPSL.06.02.01-00-069/10-03</t>
  </si>
  <si>
    <t>Parafia Katedralna pw. Św. Mikołaja w Bielsku-Białej</t>
  </si>
  <si>
    <t>Centrum turystyczno-kulturalno-usługowe Mikołaj przy ul. Schodowej 2 w Bielsku-Białej.</t>
  </si>
  <si>
    <t>WND-RPSL.06.02.01-00-075/10-03</t>
  </si>
  <si>
    <t>Siemianowicka Spółdzielnia Mieszkaniowa</t>
  </si>
  <si>
    <t>Bezpieczna przestrzeń publiczna na terenie osiedli Siemianowickiej Spółdzielni Mieszkaniowej</t>
  </si>
  <si>
    <t>WND-RPSL.06.02.01-00-014/10-02</t>
  </si>
  <si>
    <t>Przedsiębiorstwo Techniczno-Handlowo-Usługowe "Interpromex" Sp. z o.o.</t>
  </si>
  <si>
    <t>Modernizacja Targowiska Miejskiego przy ul. Świerczewskiego w Będzinie - etap III i IV</t>
  </si>
  <si>
    <t>WND-RPSL.06.02.01-00-087/10-03</t>
  </si>
  <si>
    <t>Wyższa Szkoła Zarządzania Ochroną Pracy w Katowicach</t>
  </si>
  <si>
    <t>Rewitalizacja dzielnicy Bogucice poprzez budowę obiektu o funkcjach gospodarczych, społecznych, kulturalnych i edukacyjnych - etap I</t>
  </si>
  <si>
    <t>WND-RPSL.06.02.01-00-086/10-03</t>
  </si>
  <si>
    <t>Towarzystwo Boskiego Zbawiciela, Dom Zakonny w Bielsku-Białej</t>
  </si>
  <si>
    <t>Przyczynienie się do likwidacji istotnych problemów społecznych, występujących w centrum Bielska-Białej, poprzez budowę tamże obiektu na cele edukacyjne, społeczne i kulturalne</t>
  </si>
  <si>
    <t>WND-RPSL.06.02.01-00-071/10-03</t>
  </si>
  <si>
    <t>Spółdzielnia Mieszkaniowa Złote Łany</t>
  </si>
  <si>
    <t>Zagospodarowanie przestrzeni miejskich poprzez budowę placów rekreacyjnych na osiedlu Złote Łany w Bielsku-Białej</t>
  </si>
  <si>
    <t>WND-RPSL.06.02.01-00-076/10-03</t>
  </si>
  <si>
    <t>Kościół Zielonoświątkowy Zbór Hosanna</t>
  </si>
  <si>
    <t>Rozbudowa i nadbudowa budynku przy ul. Przemysłowej 9A z przeznaczeniem na Miejskie Centrum Inicjatyw Społecznych i Wsparcia Rodziny Kościoła Zielonoświątkowego Zboru Hosanna w Częstochowie</t>
  </si>
  <si>
    <t>WND-RPSL.06.02.01-00-101/10-03</t>
  </si>
  <si>
    <t>Karpacka Spółdzielnia Mieszkaniowa</t>
  </si>
  <si>
    <t>Zagospodarowanie przestrzeni miejskich Osiedla Karpackiego w Bielsku Białej</t>
  </si>
  <si>
    <t>WND-RPSL.06.02.01-00-029/10-02</t>
  </si>
  <si>
    <t>Fundacja na Rzecz Szkół Katolickich</t>
  </si>
  <si>
    <t>Rozbudowa Zespołu Szkół Katolickich w Zabrzu przy ul. Tarnopolskiej wraz z zagospodarowaniem terenu i dostosowaniem do potrzeb osób niepełnosprawnych.</t>
  </si>
  <si>
    <t>WND-RPSL.06.02.01-00-017/10-02</t>
  </si>
  <si>
    <t>Gmina Dąbrowa Górnicza</t>
  </si>
  <si>
    <t xml:space="preserve">Rewitalizacja przestrzeni miejskich – w tym rozbudowa miejsc parkingowych oraz przebudowa istniejącego układu komunikacyjnego na osiedlu Sikorskiego w Dąbrowie Górniczej – Etap II </t>
  </si>
  <si>
    <t>WND-RPSL.06.02.01-00-031/10-03</t>
  </si>
  <si>
    <t>Rzymsko-katolicka Parafia  pw.  Św. Maksymiliana Kolbego w Bielsku-Białej</t>
  </si>
  <si>
    <t xml:space="preserve">Rewitalizacja budynków Parafii pw. M. Kolbe w Bielsku-Białej </t>
  </si>
  <si>
    <t>WND-RPSL.06.02.01-00-070/10-02</t>
  </si>
  <si>
    <t>Fundacja Drachma</t>
  </si>
  <si>
    <t>Adaptacja trzeciego i czwartego poziomu w poprzemysłowym budynku przy ul. 1 Maja 24 w Bielsku-Białej na cele działalności Centrum Animacji Działań Twórczych Drachma</t>
  </si>
  <si>
    <t>WND-RPSL.06.02.01-00-050/10-03</t>
  </si>
  <si>
    <t>Stowarzyszenie SZTYG.art</t>
  </si>
  <si>
    <t>Rewitalizacja zabytkowej wieży wyciągowej szybu Prezydent w Chorzowie na cele edukacyjno - turystyczne i kulturalne</t>
  </si>
  <si>
    <t>WND-RPSL.06.02.01-00-068/10-03</t>
  </si>
  <si>
    <t>Beskidzka Rada Federacji Stowarzyszeń Naukowo-Technicznych NOT</t>
  </si>
  <si>
    <t>Remont i adaptacja budynku Domu Technika – NOT w Bielsku-Białej.</t>
  </si>
  <si>
    <t xml:space="preserve">Lista rankingowa projektów– po ocenie merytoryczno-technicznej </t>
  </si>
  <si>
    <r>
      <t xml:space="preserve">Numer naboru: </t>
    </r>
    <r>
      <rPr>
        <b/>
        <sz val="10"/>
        <rFont val="Arial"/>
        <family val="2"/>
        <charset val="238"/>
      </rPr>
      <t>06.02.01-094/10</t>
    </r>
  </si>
  <si>
    <r>
      <t xml:space="preserve">Priorytet: </t>
    </r>
    <r>
      <rPr>
        <b/>
        <sz val="10"/>
        <rFont val="Arial"/>
        <family val="2"/>
        <charset val="238"/>
      </rPr>
      <t>VI. Zrównoważony rozwój miast</t>
    </r>
  </si>
  <si>
    <r>
      <t xml:space="preserve">Termin naboru: </t>
    </r>
    <r>
      <rPr>
        <b/>
        <sz val="10"/>
        <rFont val="Arial"/>
        <family val="2"/>
        <charset val="238"/>
      </rPr>
      <t>Działanie 6.2. Rewitalizacja obszarów zdegradowanych / Poddziałanie: 6.2.1 Rewitalizacja - „duże miasta”</t>
    </r>
  </si>
  <si>
    <t>kwota wg EWA</t>
  </si>
  <si>
    <t>kwota wg powyższej listy</t>
  </si>
  <si>
    <t>sprawdzenie</t>
  </si>
  <si>
    <t>(pozyt. + negatyw)</t>
  </si>
  <si>
    <t>spr. Dof.</t>
  </si>
  <si>
    <t>spr. Koszt</t>
  </si>
  <si>
    <t>WND-RPSL.06.02.01-00-001/10-03</t>
  </si>
  <si>
    <t>2013-06-28</t>
  </si>
  <si>
    <t>2013-07-19</t>
  </si>
  <si>
    <t>7464455.57</t>
  </si>
  <si>
    <t>85.00</t>
  </si>
  <si>
    <t>WND-RPSL.06.02.01-00-002/10-02</t>
  </si>
  <si>
    <t>Rewitalizacja warsztatów byłej Zasadniczej Szkoły Górniczej w Żorach dla celów edukacyjnych, społecznych i kulturalnych.</t>
  </si>
  <si>
    <t>2010-12-31</t>
  </si>
  <si>
    <t>2011-02-28</t>
  </si>
  <si>
    <t>5115955.15</t>
  </si>
  <si>
    <t>5114655.15</t>
  </si>
  <si>
    <t>51.12</t>
  </si>
  <si>
    <t>2013-07-31</t>
  </si>
  <si>
    <t>2013-08-23</t>
  </si>
  <si>
    <t>9098537.33</t>
  </si>
  <si>
    <t>8495557.66</t>
  </si>
  <si>
    <t>56.56</t>
  </si>
  <si>
    <t>2013-02-08</t>
  </si>
  <si>
    <t>2013-03-01</t>
  </si>
  <si>
    <t>17483184.18</t>
  </si>
  <si>
    <t>2011-12-14</t>
  </si>
  <si>
    <t>2011-12-30</t>
  </si>
  <si>
    <t>12485609.33</t>
  </si>
  <si>
    <t>12282581.12</t>
  </si>
  <si>
    <t>2012-12-31</t>
  </si>
  <si>
    <t>2013-01-24</t>
  </si>
  <si>
    <t>6988000.00</t>
  </si>
  <si>
    <t>5672868.85</t>
  </si>
  <si>
    <t>Rewitalizacja przestrzeni miejskich – w tym rozbudowa miejsc parkingowych oraz przebudowa istniejącego układu komunikacyjnego na osiedlu Sikorskiego w Dąbrowie Górniczej – Etap II</t>
  </si>
  <si>
    <t>2012-12-14</t>
  </si>
  <si>
    <t>2012-12-28</t>
  </si>
  <si>
    <t>11761451.38</t>
  </si>
  <si>
    <t>2010-11-30</t>
  </si>
  <si>
    <t>2010-12-15</t>
  </si>
  <si>
    <t>1388184.76</t>
  </si>
  <si>
    <t>WND-RPSL.06.02.01-00-023/10-02</t>
  </si>
  <si>
    <t>Rewitalizacja terenów poprzemysłowych: niwelacja i uzbrojenie zdegradowanych terenów poprzemysłowych o powierzchni 3 ha 10 a w Piekarach Śląskich w celu nadania im funkcji gospodarczych</t>
  </si>
  <si>
    <t>2012-07-15</t>
  </si>
  <si>
    <t>2012-07-31</t>
  </si>
  <si>
    <t>5529317.62</t>
  </si>
  <si>
    <t>4556541.35</t>
  </si>
  <si>
    <t>2011-10-31</t>
  </si>
  <si>
    <t>2011-11-24</t>
  </si>
  <si>
    <t>1300000.00</t>
  </si>
  <si>
    <t>2013-08-30</t>
  </si>
  <si>
    <t>2013-09-23</t>
  </si>
  <si>
    <t>9400142.84</t>
  </si>
  <si>
    <t>Rewitalizacja budynków Parafii pw. M. Kolbe w Bielsku-Białej</t>
  </si>
  <si>
    <t>6842062.38</t>
  </si>
  <si>
    <t>2012-02-28</t>
  </si>
  <si>
    <t>2012-03-23</t>
  </si>
  <si>
    <t>9191260.40</t>
  </si>
  <si>
    <t>9493042.99</t>
  </si>
  <si>
    <t>4695583.70</t>
  </si>
  <si>
    <t>3824339.09</t>
  </si>
  <si>
    <t>75.00</t>
  </si>
  <si>
    <t>2013-12-30</t>
  </si>
  <si>
    <t>2014-01-23</t>
  </si>
  <si>
    <t>9539947.95</t>
  </si>
  <si>
    <t>2013-12-31</t>
  </si>
  <si>
    <t>2014-01-20</t>
  </si>
  <si>
    <t>17813601.24</t>
  </si>
  <si>
    <t>16860216.99</t>
  </si>
  <si>
    <t>59.46</t>
  </si>
  <si>
    <t>2011-06-30</t>
  </si>
  <si>
    <t>2011-07-22</t>
  </si>
  <si>
    <t>7568794.28</t>
  </si>
  <si>
    <t>2011-05-31</t>
  </si>
  <si>
    <t>2011-06-24</t>
  </si>
  <si>
    <t>13187596.68</t>
  </si>
  <si>
    <t>11935506.88</t>
  </si>
  <si>
    <t>Przebudowa obiektu pn. Muza w Sosnowcu – mieście J. Kiepury, szansą na upowszechnienie kultury</t>
  </si>
  <si>
    <t>2012-11-30</t>
  </si>
  <si>
    <t>2012-12-23</t>
  </si>
  <si>
    <t>19895000.00</t>
  </si>
  <si>
    <t>19889510.00</t>
  </si>
  <si>
    <t>2012-12-01</t>
  </si>
  <si>
    <t>2012-12-10</t>
  </si>
  <si>
    <t>49944236.00</t>
  </si>
  <si>
    <t>Przebudowa, rozbudowa i nadbudowa budynku biurowego na zakład aktywności zawodowej o profilu restauracyjnym wraz ze zmianą sposobu jego użytkowania w Bytomiu</t>
  </si>
  <si>
    <t>2013-04-15</t>
  </si>
  <si>
    <t>2013-04-30</t>
  </si>
  <si>
    <t>6653079.98</t>
  </si>
  <si>
    <t>2012-10-29</t>
  </si>
  <si>
    <t>2012-11-16</t>
  </si>
  <si>
    <t>8618742.03</t>
  </si>
  <si>
    <t>15369633.21</t>
  </si>
  <si>
    <t>15324647.61</t>
  </si>
  <si>
    <t>81.35</t>
  </si>
  <si>
    <t>2011-12-31</t>
  </si>
  <si>
    <t>2012-01-20</t>
  </si>
  <si>
    <t>6668941.64</t>
  </si>
  <si>
    <t>2012-12-21</t>
  </si>
  <si>
    <t>4105942.00</t>
  </si>
  <si>
    <t>3944907.00</t>
  </si>
  <si>
    <t>2011-12-15</t>
  </si>
  <si>
    <t>757172.00</t>
  </si>
  <si>
    <t>83.36</t>
  </si>
  <si>
    <t>Adaptacja budynku przy placu Krakowskim 9 w Zabrzu z przeznaczeniem na cele biurowe.</t>
  </si>
  <si>
    <t>6820763.19</t>
  </si>
  <si>
    <t>5590789.50</t>
  </si>
  <si>
    <t>WND-RPSL.06.02.01-00-052/10-01</t>
  </si>
  <si>
    <t>Modernizacja Stadionu im. Ernesta Pohla w Zabrzu</t>
  </si>
  <si>
    <t>2012-03-30</t>
  </si>
  <si>
    <t>2012-04-20</t>
  </si>
  <si>
    <t>205944435.00</t>
  </si>
  <si>
    <t>167434500.00</t>
  </si>
  <si>
    <t>12.00</t>
  </si>
  <si>
    <t>2011-11-09</t>
  </si>
  <si>
    <t>2011-12-02</t>
  </si>
  <si>
    <t>2025392.21</t>
  </si>
  <si>
    <t>Rozbudowa lokalnej infrastruktury kultury na obszarze rewitalizowanym poprzez budowę nowej siedziby miejskiej i powiatowej biblioteki publicznej w Zawierciu</t>
  </si>
  <si>
    <t>2013-09-15</t>
  </si>
  <si>
    <t>2013-09-30</t>
  </si>
  <si>
    <t>11999188.00</t>
  </si>
  <si>
    <t>2011-12-23</t>
  </si>
  <si>
    <t>1708355.70</t>
  </si>
  <si>
    <t>1688355.70</t>
  </si>
  <si>
    <t>2012-06-15</t>
  </si>
  <si>
    <t>2012-06-29</t>
  </si>
  <si>
    <t>2078460.00</t>
  </si>
  <si>
    <t>1135400.00</t>
  </si>
  <si>
    <t>2012-09-30</t>
  </si>
  <si>
    <t>2012-10-24</t>
  </si>
  <si>
    <t>4974208.81</t>
  </si>
  <si>
    <t>4847758.25</t>
  </si>
  <si>
    <t>WND-RPSL.06.02.01-00-066/10-02</t>
  </si>
  <si>
    <t>Rewitalizacja terenów poprzemysłowych poprzez budowę w Częstochowie innowacyjnego kompleksu szkoleniowo-biurowego z halą dla symulatora jazdy</t>
  </si>
  <si>
    <t>2012-10-31</t>
  </si>
  <si>
    <t>2012-11-15</t>
  </si>
  <si>
    <t>7460478.63</t>
  </si>
  <si>
    <t>5861662.77</t>
  </si>
  <si>
    <t>40.00</t>
  </si>
  <si>
    <t>2013-01-15</t>
  </si>
  <si>
    <t>6761836.02</t>
  </si>
  <si>
    <t>5050206.54</t>
  </si>
  <si>
    <t>2012-06-25</t>
  </si>
  <si>
    <t>1932130.46</t>
  </si>
  <si>
    <t>1583713.49</t>
  </si>
  <si>
    <t>2492414.00</t>
  </si>
  <si>
    <t>2012-11-19</t>
  </si>
  <si>
    <t>3788234.00</t>
  </si>
  <si>
    <t>540022.41</t>
  </si>
  <si>
    <t>WND-RPSL.06.02.01-00-073/10-01</t>
  </si>
  <si>
    <t>Remont części budynku położonego przy ul. św. Piotra w Chorzowie wraz z adaptacją pomieszczeń i zagospodarowaniem otoczenia dla potrzeb działalności edukacyjno-leczniczo-rehabilitacyjnej – Etap 2</t>
  </si>
  <si>
    <t>757106.95</t>
  </si>
  <si>
    <t>52.65</t>
  </si>
  <si>
    <t>2012-08-30</t>
  </si>
  <si>
    <t>2012-09-20</t>
  </si>
  <si>
    <t>570964.00</t>
  </si>
  <si>
    <t>2012-06-21</t>
  </si>
  <si>
    <t>2012-06-30</t>
  </si>
  <si>
    <t>1500000.00</t>
  </si>
  <si>
    <t>2013-01-11</t>
  </si>
  <si>
    <t>2013-01-31</t>
  </si>
  <si>
    <t>4278377.00</t>
  </si>
  <si>
    <t>2010-11-25</t>
  </si>
  <si>
    <t>9119945.72</t>
  </si>
  <si>
    <t>9117505.72</t>
  </si>
  <si>
    <t>Rynek Od.Nowa - rewitalizacja śródmiejskiej przestrzeni publiczej w Jaworznie</t>
  </si>
  <si>
    <t>2012-10-28</t>
  </si>
  <si>
    <t>2012-11-21</t>
  </si>
  <si>
    <t>15835331.00</t>
  </si>
  <si>
    <t>14871319.00</t>
  </si>
  <si>
    <t>2015-07-31</t>
  </si>
  <si>
    <t>2015-08-12</t>
  </si>
  <si>
    <t>29999990.80</t>
  </si>
  <si>
    <t>2012-07-22</t>
  </si>
  <si>
    <t>24273708.05</t>
  </si>
  <si>
    <t>20317425.73</t>
  </si>
  <si>
    <t>61.97</t>
  </si>
  <si>
    <t>WND-RPSL.06.02.01-00-084/10-02</t>
  </si>
  <si>
    <t>Rewitalizacja Parku Zamkowego i Muszli Koncertowej wraz ze Skate Parkiem w Mysłowicach</t>
  </si>
  <si>
    <t>8859877.82</t>
  </si>
  <si>
    <t>WND-RPSL.06.02.01-00-085/10-03</t>
  </si>
  <si>
    <t>Szopienice Młodym - Kreatywna strona Katowic.</t>
  </si>
  <si>
    <t>2013-01-23</t>
  </si>
  <si>
    <t>6538849.88</t>
  </si>
  <si>
    <t>70.19</t>
  </si>
  <si>
    <t>2012-07-25</t>
  </si>
  <si>
    <t>8067400.00</t>
  </si>
  <si>
    <t>2014-02-26</t>
  </si>
  <si>
    <t>2014-03-15</t>
  </si>
  <si>
    <t>53067000.32</t>
  </si>
  <si>
    <t>42680656.00</t>
  </si>
  <si>
    <t>WND-RPSL.06.02.01-00-088/10-02</t>
  </si>
  <si>
    <t>Rewitalizacja i przebudowa obiektu przemysłowego huty Baildon (hala sprężarek) w Katowicach na potrzeby budynku hotelowego</t>
  </si>
  <si>
    <t>20475665.60</t>
  </si>
  <si>
    <t>18383480.00</t>
  </si>
  <si>
    <t>59.82</t>
  </si>
  <si>
    <t>2013-05-24</t>
  </si>
  <si>
    <t>12481080.04</t>
  </si>
  <si>
    <t>WND-RPSL.06.02.01-00-091/10-01</t>
  </si>
  <si>
    <t>Adaptacja Zamku Sieleckiego</t>
  </si>
  <si>
    <t>2013-10-31</t>
  </si>
  <si>
    <t>2013-11-24</t>
  </si>
  <si>
    <t>3737000.00</t>
  </si>
  <si>
    <t>30749056.57</t>
  </si>
  <si>
    <t>25204144.73</t>
  </si>
  <si>
    <t>2012-07-27</t>
  </si>
  <si>
    <t>2012-08-14</t>
  </si>
  <si>
    <t>11000000.00</t>
  </si>
  <si>
    <t>8975409.84</t>
  </si>
  <si>
    <t>76.02</t>
  </si>
  <si>
    <t>WND-RPSL.06.02.01-00-094/10-03</t>
  </si>
  <si>
    <t>Poprawa warunków aktywnego sposobu spędzania czasu wolnego poprzez stworzenie Parku Rekreacyjno-Wypoczynkowego Cegielnia w Żorach</t>
  </si>
  <si>
    <t>2011-11-25</t>
  </si>
  <si>
    <t>2011-12-19</t>
  </si>
  <si>
    <t>21442477.96</t>
  </si>
  <si>
    <t>17129085.99</t>
  </si>
  <si>
    <t>83.10</t>
  </si>
  <si>
    <t>2012-08-15</t>
  </si>
  <si>
    <t>2012-09-05</t>
  </si>
  <si>
    <t>6850127.00</t>
  </si>
  <si>
    <t>4856026.25</t>
  </si>
  <si>
    <t>2013-06-30</t>
  </si>
  <si>
    <t>7176397.46</t>
  </si>
  <si>
    <t>12452407.22</t>
  </si>
  <si>
    <t>WND-RPSL.06.02.01-00-100/10-02</t>
  </si>
  <si>
    <t>Rewitalizacja terenu i budynków poprzemysłowych dawnej Huty Szkła Gospodarczego w Dąbrowie Górniczej z przeznaczeniem na strefę aktywności gospodarczej pod wynajem dla podmiotów gospodarczych.</t>
  </si>
  <si>
    <t>9373260.00</t>
  </si>
  <si>
    <t>7323000.00</t>
  </si>
  <si>
    <t>59.54</t>
  </si>
  <si>
    <t>2012-01-24</t>
  </si>
  <si>
    <t>1596194.19</t>
  </si>
  <si>
    <t>12500000.00</t>
  </si>
  <si>
    <t>numer_wniosku</t>
  </si>
  <si>
    <t>tytul</t>
  </si>
  <si>
    <t>etap4_data</t>
  </si>
  <si>
    <t>etap5_data</t>
  </si>
  <si>
    <t>suma_ogolem</t>
  </si>
  <si>
    <t>suma_kk_f6</t>
  </si>
  <si>
    <t>suma_ko_f6</t>
  </si>
  <si>
    <t>dofinansowanie</t>
  </si>
  <si>
    <t>wnioskowane_dof</t>
  </si>
  <si>
    <t>Raport z EWA wygenerowany 30.03.2011 r. - podstawa weryfikacji. UWAGA: zamieniano kropki na przecinki w kolumnach 5 i 9)</t>
  </si>
  <si>
    <t>SPRAWDZENIE</t>
  </si>
  <si>
    <t>dof. Wg EWA na 30.03 (dane z tabelki obok)</t>
  </si>
  <si>
    <t xml:space="preserve">koszt wg EWA na 30.03 (dane z tabelki obok </t>
  </si>
  <si>
    <t>spr</t>
  </si>
  <si>
    <t>ocena eksp 1 wg karty oceny papierowej</t>
  </si>
  <si>
    <t>ocena eksp. 2 wg karty oceny papierowej</t>
  </si>
  <si>
    <t xml:space="preserve">łączna ocena </t>
  </si>
  <si>
    <t>Działanie/Poddziałanie: Działanie 6.2. Rewitalizacja obszarów zdegradowanych / Poddziałanie: 6.2.1 Rewitalizacja - „duże miasta”</t>
  </si>
  <si>
    <t>Priorytet: VI. Zrównoważony rozwój miast</t>
  </si>
  <si>
    <t>Numer naboru: 06.02.01-094/10</t>
  </si>
  <si>
    <t>Termin naboru: 2010-05-17 - 2010-08-17</t>
  </si>
  <si>
    <t>WND-RPSL.06.02.01-00-080/10</t>
  </si>
  <si>
    <t>WND-RPSL.06.02.01-00-035/10</t>
  </si>
  <si>
    <t>WND-RPSL.06.02.01-00-089/10</t>
  </si>
  <si>
    <t>WND-RPSL.06.02.01-00-099/10</t>
  </si>
  <si>
    <t>WND-RPSL.06.02.01-00-092/10</t>
  </si>
  <si>
    <t>WND-RPSL.06.02.01-00-034/10</t>
  </si>
  <si>
    <t>WND-RPSL.06.02.01-00-037/10</t>
  </si>
  <si>
    <t>WND-RPSL.06.02.01-00-067/10</t>
  </si>
  <si>
    <t>WND-RPSL.06.02.01-00-032/10</t>
  </si>
  <si>
    <t>WND-RPSL.06.02.01-00-036/10</t>
  </si>
  <si>
    <t>WND-RPSL.06.02.01-00-083/10</t>
  </si>
  <si>
    <t>WND-RPSL.06.02.01-00-105/10</t>
  </si>
  <si>
    <t>WND-RPSL.06.02.01-00-081/10</t>
  </si>
  <si>
    <t>WND-RPSL.06.02.01-00-025/10</t>
  </si>
  <si>
    <t>WND-RPSL.06.02.01-00-012/10</t>
  </si>
  <si>
    <t>WND-RPSL.06.02.01-00-042/10</t>
  </si>
  <si>
    <t>WND-RPSL.06.02.01-00-045/10</t>
  </si>
  <si>
    <t>WND-RPSL.06.02.01-00-048/10</t>
  </si>
  <si>
    <t>WND-RPSL.06.02.01-00-051/10</t>
  </si>
  <si>
    <t>WND-RPSL.06.02.01-00-040/10</t>
  </si>
  <si>
    <t>WND-RPSL.06.02.01-00-056/10</t>
  </si>
  <si>
    <t>WND-RPSL.06.02.01-00-021/10</t>
  </si>
  <si>
    <t>WND-RPSL.06.02.01-00-038/10</t>
  </si>
  <si>
    <t>WND-RPSL.06.02.01-00-001/10</t>
  </si>
  <si>
    <t>WND-RPSL.06.02.01-00-093/10</t>
  </si>
  <si>
    <t>WND-RPSL.06.02.01-00-003/10</t>
  </si>
  <si>
    <t>WND-RPSL.06.02.01-00-095/10</t>
  </si>
  <si>
    <t>WND-RPSL.06.02.01-00-053/10</t>
  </si>
  <si>
    <t>WND-RPSL.06.02.01-00-008/10</t>
  </si>
  <si>
    <t>WND-RPSL.06.02.01-00-098/10</t>
  </si>
  <si>
    <t>WND-RPSL.06.02.01-00-046/10</t>
  </si>
  <si>
    <t>WND-RPSL.06.02.01-00-044/10</t>
  </si>
  <si>
    <t>WND-RPSL.06.02.01-00-041/10</t>
  </si>
  <si>
    <t>WND-RPSL.06.02.01-00-082/10</t>
  </si>
  <si>
    <t>WND-RPSL.06.02.01-00-077/10</t>
  </si>
  <si>
    <t>WND-RPSL.06.02.01-00-064/10</t>
  </si>
  <si>
    <t>WND-RPSL.06.02.01-00-065/10</t>
  </si>
  <si>
    <t>WND-RPSL.06.02.01-00-043/10</t>
  </si>
  <si>
    <t>WND-RPSL.06.02.01-00-062/10</t>
  </si>
  <si>
    <t>WND-RPSL.06.02.01-00-069/10</t>
  </si>
  <si>
    <t>WND-RPSL.06.02.01-00-014/10</t>
  </si>
  <si>
    <t>WND-RPSL.06.02.01-00-087/10</t>
  </si>
  <si>
    <t>WND-RPSL.06.02.01-00-086/10</t>
  </si>
  <si>
    <t>WND-RPSL.06.02.01-00-071/10</t>
  </si>
  <si>
    <t>WND-RPSL.06.02.01-00-050/10</t>
  </si>
  <si>
    <t>WND-RPSL.06.02.01-00-076/10</t>
  </si>
  <si>
    <t>WND-RPSL.06.02.01-00-101/10</t>
  </si>
  <si>
    <t>WND-RPSL.06.02.01-00-029/10</t>
  </si>
  <si>
    <t>WND-RPSL.06.02.01-00-017/10</t>
  </si>
  <si>
    <t>WND-RPSL.06.02.01-00-031/10</t>
  </si>
  <si>
    <t>WND-RPSL.06.02.01-00-070/10</t>
  </si>
  <si>
    <t>WND-RPSL.06.02.01-00-075/10</t>
  </si>
  <si>
    <t>WND-RPSL.06.02.01-00-068/10</t>
  </si>
  <si>
    <t xml:space="preserve">Lista rankingowa projektów – po ocenie merytoryczno-technicznej </t>
  </si>
  <si>
    <t>Parafia Rzymskokatolicka Św. Zygmunta</t>
  </si>
  <si>
    <t xml:space="preserve">Lp. </t>
  </si>
  <si>
    <t>Załącznik do uchwały nr  3604 / 110 / IV / 2011  Zarządu Województwa Śląskiego z dnia 29 grudnia 2011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</si>
</sst>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8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right" wrapText="1"/>
    </xf>
    <xf numFmtId="0" fontId="4" fillId="0" borderId="0" xfId="0" applyFont="1"/>
    <xf numFmtId="4" fontId="1" fillId="0" borderId="0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4" fontId="1" fillId="0" borderId="3" xfId="0" applyNumberFormat="1" applyFont="1" applyBorder="1" applyAlignment="1">
      <alignment horizontal="left"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0" fontId="0" fillId="3" borderId="1" xfId="0" applyFill="1" applyBorder="1" applyAlignment="1" applyProtection="1">
      <alignment horizontal="center" vertical="center" wrapText="1"/>
      <protection locked="0"/>
    </xf>
    <xf numFmtId="4" fontId="0" fillId="3" borderId="1" xfId="0" applyNumberForma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4" fontId="0" fillId="3" borderId="5" xfId="0" applyNumberFormat="1" applyFill="1" applyBorder="1" applyAlignment="1" applyProtection="1">
      <alignment horizontal="center" vertical="center" wrapText="1"/>
      <protection locked="0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1" fillId="4" borderId="0" xfId="0" applyNumberFormat="1" applyFont="1" applyFill="1"/>
    <xf numFmtId="4" fontId="1" fillId="5" borderId="0" xfId="0" applyNumberFormat="1" applyFont="1" applyFill="1"/>
    <xf numFmtId="4" fontId="1" fillId="6" borderId="0" xfId="0" applyNumberFormat="1" applyFont="1" applyFill="1"/>
    <xf numFmtId="4" fontId="3" fillId="2" borderId="6" xfId="0" applyNumberFormat="1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 applyAlignment="1">
      <alignment horizontal="center" vertical="top"/>
    </xf>
    <xf numFmtId="4" fontId="1" fillId="8" borderId="0" xfId="0" applyNumberFormat="1" applyFont="1" applyFill="1"/>
    <xf numFmtId="0" fontId="8" fillId="8" borderId="1" xfId="0" applyFon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2" fontId="0" fillId="4" borderId="0" xfId="0" applyNumberFormat="1" applyFill="1"/>
    <xf numFmtId="4" fontId="0" fillId="0" borderId="0" xfId="0" applyNumberFormat="1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5"/>
  <sheetViews>
    <sheetView topLeftCell="A64" zoomScaleNormal="100" workbookViewId="0">
      <selection activeCell="G67" sqref="G67"/>
    </sheetView>
  </sheetViews>
  <sheetFormatPr defaultRowHeight="12.75" x14ac:dyDescent="0.2"/>
  <cols>
    <col min="1" max="1" width="8.140625" style="1" customWidth="1"/>
    <col min="2" max="2" width="17.28515625" style="1" customWidth="1"/>
    <col min="3" max="3" width="17.85546875" style="1" customWidth="1"/>
    <col min="4" max="4" width="30" style="1" hidden="1" customWidth="1"/>
    <col min="5" max="5" width="23.7109375" style="1" customWidth="1"/>
    <col min="6" max="6" width="23.140625" style="1" customWidth="1"/>
    <col min="7" max="11" width="14.42578125" style="1" customWidth="1"/>
    <col min="12" max="13" width="12.7109375" style="1" bestFit="1" customWidth="1"/>
    <col min="14" max="15" width="13.42578125" style="1" bestFit="1" customWidth="1"/>
    <col min="16" max="22" width="9.140625" style="1"/>
    <col min="23" max="23" width="10" style="1" bestFit="1" customWidth="1"/>
    <col min="24" max="26" width="9.140625" style="1"/>
    <col min="27" max="27" width="10" style="1" bestFit="1" customWidth="1"/>
    <col min="28" max="16384" width="9.140625" style="1"/>
  </cols>
  <sheetData>
    <row r="4" spans="1:27" ht="15.75" x14ac:dyDescent="0.25">
      <c r="A4" s="71" t="s">
        <v>174</v>
      </c>
      <c r="B4" s="71"/>
      <c r="C4" s="71"/>
      <c r="D4" s="71"/>
      <c r="E4" s="71"/>
      <c r="F4" s="71"/>
      <c r="G4" s="2"/>
      <c r="H4" s="2"/>
      <c r="I4" s="2"/>
      <c r="J4" s="2"/>
      <c r="K4" s="2"/>
    </row>
    <row r="5" spans="1:2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27" x14ac:dyDescent="0.2">
      <c r="A6" s="1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27" x14ac:dyDescent="0.2">
      <c r="A7" s="1" t="s">
        <v>176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27" x14ac:dyDescent="0.2">
      <c r="A8" s="1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27" x14ac:dyDescent="0.2">
      <c r="A9" s="1" t="s">
        <v>177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27" x14ac:dyDescent="0.2">
      <c r="A10" s="1" t="s">
        <v>175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27" x14ac:dyDescent="0.2">
      <c r="S11" s="72" t="s">
        <v>419</v>
      </c>
      <c r="T11" s="72"/>
      <c r="U11" s="72"/>
      <c r="V11" s="72"/>
      <c r="W11" s="72"/>
      <c r="X11" s="72"/>
      <c r="Y11" s="72"/>
      <c r="Z11" s="72"/>
      <c r="AA11" s="72"/>
    </row>
    <row r="12" spans="1:27" x14ac:dyDescent="0.2">
      <c r="S12" s="72"/>
      <c r="T12" s="72"/>
      <c r="U12" s="72"/>
      <c r="V12" s="72"/>
      <c r="W12" s="72"/>
      <c r="X12" s="72"/>
      <c r="Y12" s="72"/>
      <c r="Z12" s="72"/>
      <c r="AA12" s="72"/>
    </row>
    <row r="13" spans="1:27" x14ac:dyDescent="0.2">
      <c r="A13" s="11" t="s">
        <v>12</v>
      </c>
      <c r="B13" s="4"/>
      <c r="C13" s="4"/>
      <c r="D13" s="5"/>
      <c r="E13" s="4"/>
      <c r="F13" s="5"/>
      <c r="G13" s="4"/>
      <c r="H13" s="4"/>
      <c r="I13" s="4"/>
      <c r="J13" s="4"/>
      <c r="K13" s="4"/>
      <c r="S13" s="43">
        <v>1</v>
      </c>
      <c r="T13" s="43">
        <v>2</v>
      </c>
      <c r="U13" s="43">
        <v>3</v>
      </c>
      <c r="V13" s="43">
        <v>4</v>
      </c>
      <c r="W13" s="43">
        <v>5</v>
      </c>
      <c r="X13" s="43">
        <v>6</v>
      </c>
      <c r="Y13" s="43">
        <v>7</v>
      </c>
      <c r="Z13" s="43">
        <v>8</v>
      </c>
      <c r="AA13" s="43">
        <v>9</v>
      </c>
    </row>
    <row r="14" spans="1:27" ht="63.75" x14ac:dyDescent="0.2">
      <c r="A14" s="16" t="s">
        <v>2</v>
      </c>
      <c r="B14" s="17" t="s">
        <v>5</v>
      </c>
      <c r="C14" s="17" t="s">
        <v>3</v>
      </c>
      <c r="D14" s="18" t="s">
        <v>4</v>
      </c>
      <c r="E14" s="17" t="s">
        <v>6</v>
      </c>
      <c r="F14" s="18" t="s">
        <v>7</v>
      </c>
      <c r="G14" s="17" t="s">
        <v>14</v>
      </c>
      <c r="H14" s="39" t="s">
        <v>424</v>
      </c>
      <c r="I14" s="39" t="s">
        <v>425</v>
      </c>
      <c r="J14" s="39" t="s">
        <v>426</v>
      </c>
      <c r="K14" s="39" t="s">
        <v>423</v>
      </c>
      <c r="L14" s="38" t="s">
        <v>421</v>
      </c>
      <c r="M14" s="39" t="s">
        <v>422</v>
      </c>
      <c r="N14" s="38" t="s">
        <v>182</v>
      </c>
      <c r="O14" s="39" t="s">
        <v>183</v>
      </c>
      <c r="S14" s="42" t="s">
        <v>410</v>
      </c>
      <c r="T14" s="42" t="s">
        <v>411</v>
      </c>
      <c r="U14" s="42" t="s">
        <v>412</v>
      </c>
      <c r="V14" s="42" t="s">
        <v>413</v>
      </c>
      <c r="W14" s="42" t="s">
        <v>414</v>
      </c>
      <c r="X14" s="42" t="s">
        <v>415</v>
      </c>
      <c r="Y14" s="42" t="s">
        <v>416</v>
      </c>
      <c r="Z14" s="42" t="s">
        <v>417</v>
      </c>
      <c r="AA14" s="42" t="s">
        <v>418</v>
      </c>
    </row>
    <row r="15" spans="1:27" ht="89.25" x14ac:dyDescent="0.2">
      <c r="A15" s="40">
        <v>1</v>
      </c>
      <c r="B15" s="24" t="s">
        <v>16</v>
      </c>
      <c r="C15" s="24" t="s">
        <v>17</v>
      </c>
      <c r="D15" s="24" t="s">
        <v>18</v>
      </c>
      <c r="E15" s="25">
        <v>7749879.8600000003</v>
      </c>
      <c r="F15" s="25">
        <v>9119945.7200000007</v>
      </c>
      <c r="G15" s="26">
        <v>38.049999999999997</v>
      </c>
      <c r="H15" s="48">
        <v>37.299999999999997</v>
      </c>
      <c r="I15" s="48">
        <v>38.799999999999997</v>
      </c>
      <c r="J15" s="49">
        <f t="shared" ref="J15:J34" si="0">(H15+I15)/2</f>
        <v>38.049999999999997</v>
      </c>
      <c r="K15" s="49">
        <f t="shared" ref="K15:K34" si="1">J15-G15</f>
        <v>0</v>
      </c>
      <c r="L15" s="34">
        <f t="shared" ref="L15:L46" si="2">VLOOKUP($B15,$S$15:$AA$78,9)</f>
        <v>7749879.8600000003</v>
      </c>
      <c r="M15" s="34">
        <f t="shared" ref="M15:M46" si="3">VLOOKUP($B15,$S$15:$AA$78,5)</f>
        <v>9119945.7200000007</v>
      </c>
      <c r="N15" s="34">
        <f t="shared" ref="N15:N46" si="4">L15-E15</f>
        <v>0</v>
      </c>
      <c r="O15" s="34">
        <f t="shared" ref="O15:O46" si="5">M15-F15</f>
        <v>0</v>
      </c>
      <c r="S15" s="46" t="s">
        <v>184</v>
      </c>
      <c r="T15" s="46" t="s">
        <v>83</v>
      </c>
      <c r="U15" s="46" t="s">
        <v>185</v>
      </c>
      <c r="V15" s="46" t="s">
        <v>186</v>
      </c>
      <c r="W15" s="46">
        <v>7464455.5700000003</v>
      </c>
      <c r="X15" s="46" t="s">
        <v>187</v>
      </c>
      <c r="Y15" s="46" t="s">
        <v>187</v>
      </c>
      <c r="Z15" s="46" t="s">
        <v>188</v>
      </c>
      <c r="AA15" s="47">
        <v>6344787.2300000004</v>
      </c>
    </row>
    <row r="16" spans="1:27" ht="191.25" x14ac:dyDescent="0.2">
      <c r="A16" s="40">
        <v>2</v>
      </c>
      <c r="B16" s="24" t="s">
        <v>19</v>
      </c>
      <c r="C16" s="24" t="s">
        <v>20</v>
      </c>
      <c r="D16" s="24" t="s">
        <v>21</v>
      </c>
      <c r="E16" s="25">
        <v>2868254.31</v>
      </c>
      <c r="F16" s="25">
        <v>4695583.7</v>
      </c>
      <c r="G16" s="26">
        <v>37.4</v>
      </c>
      <c r="H16" s="48">
        <v>37.299999999999997</v>
      </c>
      <c r="I16" s="48">
        <v>37.5</v>
      </c>
      <c r="J16" s="49">
        <f t="shared" si="0"/>
        <v>37.4</v>
      </c>
      <c r="K16" s="49">
        <f t="shared" si="1"/>
        <v>0</v>
      </c>
      <c r="L16" s="34">
        <f t="shared" si="2"/>
        <v>2868254.31</v>
      </c>
      <c r="M16" s="34">
        <f t="shared" si="3"/>
        <v>4695583.7</v>
      </c>
      <c r="N16" s="34">
        <f t="shared" si="4"/>
        <v>0</v>
      </c>
      <c r="O16" s="34">
        <f t="shared" si="5"/>
        <v>0</v>
      </c>
      <c r="S16" s="46" t="s">
        <v>189</v>
      </c>
      <c r="T16" s="46" t="s">
        <v>190</v>
      </c>
      <c r="U16" s="46" t="s">
        <v>191</v>
      </c>
      <c r="V16" s="46" t="s">
        <v>192</v>
      </c>
      <c r="W16" s="46">
        <v>5115955.1500000004</v>
      </c>
      <c r="X16" s="46" t="s">
        <v>194</v>
      </c>
      <c r="Y16" s="46" t="s">
        <v>193</v>
      </c>
      <c r="Z16" s="46" t="s">
        <v>195</v>
      </c>
      <c r="AA16" s="47">
        <v>2614611.71</v>
      </c>
    </row>
    <row r="17" spans="1:27" ht="242.25" x14ac:dyDescent="0.2">
      <c r="A17" s="40">
        <v>3</v>
      </c>
      <c r="B17" s="27" t="s">
        <v>22</v>
      </c>
      <c r="C17" s="27" t="s">
        <v>23</v>
      </c>
      <c r="D17" s="27" t="s">
        <v>24</v>
      </c>
      <c r="E17" s="28">
        <v>10608918.029999999</v>
      </c>
      <c r="F17" s="28">
        <v>12481080.039999999</v>
      </c>
      <c r="G17" s="26">
        <v>37.299999999999997</v>
      </c>
      <c r="H17" s="48">
        <v>39.1</v>
      </c>
      <c r="I17" s="48">
        <v>35.5</v>
      </c>
      <c r="J17" s="49">
        <f t="shared" si="0"/>
        <v>37.299999999999997</v>
      </c>
      <c r="K17" s="49">
        <f t="shared" si="1"/>
        <v>0</v>
      </c>
      <c r="L17" s="34">
        <f t="shared" si="2"/>
        <v>10608918.029999999</v>
      </c>
      <c r="M17" s="34">
        <f t="shared" si="3"/>
        <v>12481080.039999999</v>
      </c>
      <c r="N17" s="34">
        <f t="shared" si="4"/>
        <v>0</v>
      </c>
      <c r="O17" s="34">
        <f t="shared" si="5"/>
        <v>0</v>
      </c>
      <c r="S17" s="46" t="s">
        <v>87</v>
      </c>
      <c r="T17" s="46" t="s">
        <v>89</v>
      </c>
      <c r="U17" s="46" t="s">
        <v>196</v>
      </c>
      <c r="V17" s="46" t="s">
        <v>197</v>
      </c>
      <c r="W17" s="46">
        <v>9098537.3300000001</v>
      </c>
      <c r="X17" s="46" t="s">
        <v>199</v>
      </c>
      <c r="Y17" s="46" t="s">
        <v>198</v>
      </c>
      <c r="Z17" s="46" t="s">
        <v>200</v>
      </c>
      <c r="AA17" s="47">
        <v>4805087.41</v>
      </c>
    </row>
    <row r="18" spans="1:27" ht="204" x14ac:dyDescent="0.2">
      <c r="A18" s="40">
        <v>4</v>
      </c>
      <c r="B18" s="24" t="s">
        <v>25</v>
      </c>
      <c r="C18" s="24" t="s">
        <v>26</v>
      </c>
      <c r="D18" s="24" t="s">
        <v>27</v>
      </c>
      <c r="E18" s="25">
        <v>3787654.9</v>
      </c>
      <c r="F18" s="25">
        <v>6761836.0199999996</v>
      </c>
      <c r="G18" s="26">
        <v>35.799999999999997</v>
      </c>
      <c r="H18" s="53">
        <v>34.299999999999997</v>
      </c>
      <c r="I18" s="53">
        <v>37.299999999999997</v>
      </c>
      <c r="J18" s="49">
        <f t="shared" si="0"/>
        <v>35.799999999999997</v>
      </c>
      <c r="K18" s="49">
        <f t="shared" si="1"/>
        <v>0</v>
      </c>
      <c r="L18" s="34">
        <f t="shared" si="2"/>
        <v>3787654.9</v>
      </c>
      <c r="M18" s="34">
        <f t="shared" si="3"/>
        <v>6761836.0199999996</v>
      </c>
      <c r="N18" s="34">
        <f t="shared" si="4"/>
        <v>0</v>
      </c>
      <c r="O18" s="34">
        <f t="shared" si="5"/>
        <v>0</v>
      </c>
      <c r="S18" s="46" t="s">
        <v>102</v>
      </c>
      <c r="T18" s="46" t="s">
        <v>104</v>
      </c>
      <c r="U18" s="46" t="s">
        <v>201</v>
      </c>
      <c r="V18" s="46" t="s">
        <v>202</v>
      </c>
      <c r="W18" s="46">
        <v>17483184.18</v>
      </c>
      <c r="X18" s="46" t="s">
        <v>203</v>
      </c>
      <c r="Y18" s="46" t="s">
        <v>203</v>
      </c>
      <c r="Z18" s="46" t="s">
        <v>188</v>
      </c>
      <c r="AA18" s="47">
        <v>14860706.550000001</v>
      </c>
    </row>
    <row r="19" spans="1:27" ht="127.5" x14ac:dyDescent="0.2">
      <c r="A19" s="40">
        <v>5</v>
      </c>
      <c r="B19" s="24" t="s">
        <v>28</v>
      </c>
      <c r="C19" s="24" t="s">
        <v>29</v>
      </c>
      <c r="D19" s="24" t="s">
        <v>30</v>
      </c>
      <c r="E19" s="25">
        <v>10584546.130000001</v>
      </c>
      <c r="F19" s="25">
        <v>12452407.220000001</v>
      </c>
      <c r="G19" s="26">
        <v>36.85</v>
      </c>
      <c r="H19" s="48">
        <v>36.1</v>
      </c>
      <c r="I19" s="48">
        <v>37.6</v>
      </c>
      <c r="J19" s="49">
        <f t="shared" si="0"/>
        <v>36.85</v>
      </c>
      <c r="K19" s="49">
        <f t="shared" si="1"/>
        <v>0</v>
      </c>
      <c r="L19" s="34">
        <f t="shared" si="2"/>
        <v>10584546.130000001</v>
      </c>
      <c r="M19" s="34">
        <f t="shared" si="3"/>
        <v>12452407.220000001</v>
      </c>
      <c r="N19" s="34">
        <f t="shared" si="4"/>
        <v>0</v>
      </c>
      <c r="O19" s="34">
        <f t="shared" si="5"/>
        <v>0</v>
      </c>
      <c r="S19" s="46" t="s">
        <v>55</v>
      </c>
      <c r="T19" s="46" t="s">
        <v>57</v>
      </c>
      <c r="U19" s="46" t="s">
        <v>204</v>
      </c>
      <c r="V19" s="46" t="s">
        <v>205</v>
      </c>
      <c r="W19" s="46">
        <v>12485609.33</v>
      </c>
      <c r="X19" s="46" t="s">
        <v>207</v>
      </c>
      <c r="Y19" s="46" t="s">
        <v>206</v>
      </c>
      <c r="Z19" s="46" t="s">
        <v>188</v>
      </c>
      <c r="AA19" s="47">
        <v>10440193.949999999</v>
      </c>
    </row>
    <row r="20" spans="1:27" ht="114.75" x14ac:dyDescent="0.2">
      <c r="A20" s="40">
        <v>6</v>
      </c>
      <c r="B20" s="27" t="s">
        <v>31</v>
      </c>
      <c r="C20" s="27" t="s">
        <v>32</v>
      </c>
      <c r="D20" s="27" t="s">
        <v>33</v>
      </c>
      <c r="E20" s="28">
        <v>21423523.02</v>
      </c>
      <c r="F20" s="28">
        <v>30749056.57</v>
      </c>
      <c r="G20" s="29">
        <v>36.700000000000003</v>
      </c>
      <c r="H20" s="49">
        <v>36.4</v>
      </c>
      <c r="I20" s="49">
        <v>37</v>
      </c>
      <c r="J20" s="49">
        <f t="shared" si="0"/>
        <v>36.700000000000003</v>
      </c>
      <c r="K20" s="49">
        <f t="shared" si="1"/>
        <v>0</v>
      </c>
      <c r="L20" s="34">
        <f t="shared" si="2"/>
        <v>21423523.02</v>
      </c>
      <c r="M20" s="34">
        <f t="shared" si="3"/>
        <v>30749056.57</v>
      </c>
      <c r="N20" s="34">
        <f t="shared" si="4"/>
        <v>0</v>
      </c>
      <c r="O20" s="34">
        <f t="shared" si="5"/>
        <v>0</v>
      </c>
      <c r="S20" s="46" t="s">
        <v>138</v>
      </c>
      <c r="T20" s="46" t="s">
        <v>140</v>
      </c>
      <c r="U20" s="46" t="s">
        <v>208</v>
      </c>
      <c r="V20" s="46" t="s">
        <v>209</v>
      </c>
      <c r="W20" s="46">
        <v>6988000</v>
      </c>
      <c r="X20" s="46" t="s">
        <v>211</v>
      </c>
      <c r="Y20" s="46" t="s">
        <v>210</v>
      </c>
      <c r="Z20" s="46" t="s">
        <v>188</v>
      </c>
      <c r="AA20" s="47">
        <v>4821938.5199999996</v>
      </c>
    </row>
    <row r="21" spans="1:27" ht="255" x14ac:dyDescent="0.2">
      <c r="A21" s="40">
        <v>7</v>
      </c>
      <c r="B21" s="27" t="s">
        <v>34</v>
      </c>
      <c r="C21" s="27" t="s">
        <v>35</v>
      </c>
      <c r="D21" s="27" t="s">
        <v>36</v>
      </c>
      <c r="E21" s="28">
        <v>8069086.54</v>
      </c>
      <c r="F21" s="28">
        <v>9493042.9900000002</v>
      </c>
      <c r="G21" s="30">
        <v>36.549999999999997</v>
      </c>
      <c r="H21" s="50">
        <v>34.299999999999997</v>
      </c>
      <c r="I21" s="50">
        <v>38.799999999999997</v>
      </c>
      <c r="J21" s="49">
        <f t="shared" si="0"/>
        <v>36.549999999999997</v>
      </c>
      <c r="K21" s="49">
        <f t="shared" si="1"/>
        <v>0</v>
      </c>
      <c r="L21" s="34">
        <f t="shared" si="2"/>
        <v>8069086.54</v>
      </c>
      <c r="M21" s="34">
        <f t="shared" si="3"/>
        <v>9493042.9900000002</v>
      </c>
      <c r="N21" s="34">
        <f t="shared" si="4"/>
        <v>0</v>
      </c>
      <c r="O21" s="34">
        <f t="shared" si="5"/>
        <v>0</v>
      </c>
      <c r="S21" s="46" t="s">
        <v>159</v>
      </c>
      <c r="T21" s="46" t="s">
        <v>212</v>
      </c>
      <c r="U21" s="46" t="s">
        <v>213</v>
      </c>
      <c r="V21" s="46" t="s">
        <v>214</v>
      </c>
      <c r="W21" s="46">
        <v>11761451.380000001</v>
      </c>
      <c r="X21" s="46" t="s">
        <v>215</v>
      </c>
      <c r="Y21" s="46" t="s">
        <v>215</v>
      </c>
      <c r="Z21" s="46" t="s">
        <v>188</v>
      </c>
      <c r="AA21" s="47">
        <v>9997233.6699999999</v>
      </c>
    </row>
    <row r="22" spans="1:27" ht="178.5" x14ac:dyDescent="0.2">
      <c r="A22" s="40">
        <v>8</v>
      </c>
      <c r="B22" s="27" t="s">
        <v>37</v>
      </c>
      <c r="C22" s="27" t="s">
        <v>38</v>
      </c>
      <c r="D22" s="27" t="s">
        <v>39</v>
      </c>
      <c r="E22" s="28">
        <v>10025085.02</v>
      </c>
      <c r="F22" s="28">
        <v>17813601.239999998</v>
      </c>
      <c r="G22" s="29">
        <v>35.950000000000003</v>
      </c>
      <c r="H22" s="30">
        <v>35.799999999999997</v>
      </c>
      <c r="I22" s="30">
        <v>36.1</v>
      </c>
      <c r="J22" s="49">
        <f t="shared" si="0"/>
        <v>35.950000000000003</v>
      </c>
      <c r="K22" s="49">
        <f t="shared" si="1"/>
        <v>0</v>
      </c>
      <c r="L22" s="34">
        <f t="shared" si="2"/>
        <v>10025085.02</v>
      </c>
      <c r="M22" s="34">
        <f t="shared" si="3"/>
        <v>17813601.239999998</v>
      </c>
      <c r="N22" s="34">
        <f t="shared" si="4"/>
        <v>0</v>
      </c>
      <c r="O22" s="34">
        <f t="shared" si="5"/>
        <v>0</v>
      </c>
      <c r="S22" s="46" t="s">
        <v>76</v>
      </c>
      <c r="T22" s="46" t="s">
        <v>78</v>
      </c>
      <c r="U22" s="46" t="s">
        <v>216</v>
      </c>
      <c r="V22" s="46" t="s">
        <v>217</v>
      </c>
      <c r="W22" s="46">
        <v>1388184.76</v>
      </c>
      <c r="X22" s="46" t="s">
        <v>218</v>
      </c>
      <c r="Y22" s="46" t="s">
        <v>218</v>
      </c>
      <c r="Z22" s="46" t="s">
        <v>188</v>
      </c>
      <c r="AA22" s="47">
        <v>1179957.04</v>
      </c>
    </row>
    <row r="23" spans="1:27" ht="255" x14ac:dyDescent="0.2">
      <c r="A23" s="40">
        <v>9</v>
      </c>
      <c r="B23" s="27" t="s">
        <v>40</v>
      </c>
      <c r="C23" s="27" t="s">
        <v>41</v>
      </c>
      <c r="D23" s="27" t="s">
        <v>42</v>
      </c>
      <c r="E23" s="28">
        <v>8108955.75</v>
      </c>
      <c r="F23" s="28">
        <v>9539947.9499999993</v>
      </c>
      <c r="G23" s="29">
        <v>34.299999999999997</v>
      </c>
      <c r="H23" s="53">
        <v>36.1</v>
      </c>
      <c r="I23" s="53">
        <v>32.5</v>
      </c>
      <c r="J23" s="49">
        <f t="shared" si="0"/>
        <v>34.299999999999997</v>
      </c>
      <c r="K23" s="49">
        <f t="shared" si="1"/>
        <v>0</v>
      </c>
      <c r="L23" s="34">
        <f t="shared" si="2"/>
        <v>8108955.75</v>
      </c>
      <c r="M23" s="34">
        <f t="shared" si="3"/>
        <v>9539947.9499999993</v>
      </c>
      <c r="N23" s="34">
        <f t="shared" si="4"/>
        <v>0</v>
      </c>
      <c r="O23" s="34">
        <f t="shared" si="5"/>
        <v>0</v>
      </c>
      <c r="S23" s="46" t="s">
        <v>219</v>
      </c>
      <c r="T23" s="46" t="s">
        <v>220</v>
      </c>
      <c r="U23" s="46" t="s">
        <v>221</v>
      </c>
      <c r="V23" s="46" t="s">
        <v>222</v>
      </c>
      <c r="W23" s="46">
        <v>5529317.6200000001</v>
      </c>
      <c r="X23" s="46" t="s">
        <v>224</v>
      </c>
      <c r="Y23" s="46" t="s">
        <v>223</v>
      </c>
      <c r="Z23" s="46" t="s">
        <v>188</v>
      </c>
      <c r="AA23" s="47">
        <v>3873060.14</v>
      </c>
    </row>
    <row r="24" spans="1:27" ht="127.5" x14ac:dyDescent="0.2">
      <c r="A24" s="40">
        <v>10</v>
      </c>
      <c r="B24" s="27" t="s">
        <v>43</v>
      </c>
      <c r="C24" s="27" t="s">
        <v>44</v>
      </c>
      <c r="D24" s="27" t="s">
        <v>45</v>
      </c>
      <c r="E24" s="28">
        <v>7812571.3399999999</v>
      </c>
      <c r="F24" s="28">
        <v>9191260.4000000004</v>
      </c>
      <c r="G24" s="29">
        <v>35.35</v>
      </c>
      <c r="H24" s="49">
        <v>36.1</v>
      </c>
      <c r="I24" s="49">
        <v>34.6</v>
      </c>
      <c r="J24" s="49">
        <f t="shared" si="0"/>
        <v>35.35</v>
      </c>
      <c r="K24" s="49">
        <f t="shared" si="1"/>
        <v>0</v>
      </c>
      <c r="L24" s="34">
        <f t="shared" si="2"/>
        <v>7812571.3399999999</v>
      </c>
      <c r="M24" s="34">
        <f t="shared" si="3"/>
        <v>9191260.4000000004</v>
      </c>
      <c r="N24" s="34">
        <f t="shared" si="4"/>
        <v>0</v>
      </c>
      <c r="O24" s="34">
        <f t="shared" si="5"/>
        <v>0</v>
      </c>
      <c r="S24" s="46" t="s">
        <v>52</v>
      </c>
      <c r="T24" s="46" t="s">
        <v>54</v>
      </c>
      <c r="U24" s="46" t="s">
        <v>225</v>
      </c>
      <c r="V24" s="46" t="s">
        <v>226</v>
      </c>
      <c r="W24" s="46">
        <v>1300000</v>
      </c>
      <c r="X24" s="46" t="s">
        <v>227</v>
      </c>
      <c r="Y24" s="46" t="s">
        <v>227</v>
      </c>
      <c r="Z24" s="46" t="s">
        <v>188</v>
      </c>
      <c r="AA24" s="47">
        <v>1105000</v>
      </c>
    </row>
    <row r="25" spans="1:27" ht="216.75" x14ac:dyDescent="0.2">
      <c r="A25" s="40">
        <v>11</v>
      </c>
      <c r="B25" s="27" t="s">
        <v>46</v>
      </c>
      <c r="C25" s="27" t="s">
        <v>47</v>
      </c>
      <c r="D25" s="27" t="s">
        <v>48</v>
      </c>
      <c r="E25" s="28">
        <v>12640621.15</v>
      </c>
      <c r="F25" s="28">
        <v>15835331</v>
      </c>
      <c r="G25" s="29">
        <v>35.299999999999997</v>
      </c>
      <c r="H25" s="49">
        <v>33.299999999999997</v>
      </c>
      <c r="I25" s="49">
        <v>37.299999999999997</v>
      </c>
      <c r="J25" s="49">
        <f t="shared" si="0"/>
        <v>35.299999999999997</v>
      </c>
      <c r="K25" s="49">
        <f t="shared" si="1"/>
        <v>0</v>
      </c>
      <c r="L25" s="34">
        <f t="shared" si="2"/>
        <v>12640621.15</v>
      </c>
      <c r="M25" s="34">
        <f t="shared" si="3"/>
        <v>15835331</v>
      </c>
      <c r="N25" s="34">
        <f t="shared" si="4"/>
        <v>0</v>
      </c>
      <c r="O25" s="34">
        <f t="shared" si="5"/>
        <v>0</v>
      </c>
      <c r="S25" s="46" t="s">
        <v>156</v>
      </c>
      <c r="T25" s="46" t="s">
        <v>158</v>
      </c>
      <c r="U25" s="46" t="s">
        <v>228</v>
      </c>
      <c r="V25" s="46" t="s">
        <v>229</v>
      </c>
      <c r="W25" s="46">
        <v>9400142.8399999999</v>
      </c>
      <c r="X25" s="46" t="s">
        <v>230</v>
      </c>
      <c r="Y25" s="46" t="s">
        <v>230</v>
      </c>
      <c r="Z25" s="46" t="s">
        <v>188</v>
      </c>
      <c r="AA25" s="47">
        <v>7990121.4100000001</v>
      </c>
    </row>
    <row r="26" spans="1:27" ht="89.25" x14ac:dyDescent="0.2">
      <c r="A26" s="40">
        <v>12</v>
      </c>
      <c r="B26" s="31" t="s">
        <v>49</v>
      </c>
      <c r="C26" s="31" t="s">
        <v>50</v>
      </c>
      <c r="D26" s="31" t="s">
        <v>51</v>
      </c>
      <c r="E26" s="32">
        <v>10625000</v>
      </c>
      <c r="F26" s="32">
        <v>12500000</v>
      </c>
      <c r="G26" s="33">
        <v>35</v>
      </c>
      <c r="H26" s="48">
        <v>34.200000000000003</v>
      </c>
      <c r="I26" s="48">
        <v>35.799999999999997</v>
      </c>
      <c r="J26" s="49">
        <f t="shared" si="0"/>
        <v>35</v>
      </c>
      <c r="K26" s="49">
        <f t="shared" si="1"/>
        <v>0</v>
      </c>
      <c r="L26" s="34">
        <f t="shared" si="2"/>
        <v>10625000</v>
      </c>
      <c r="M26" s="34">
        <f t="shared" si="3"/>
        <v>12500000</v>
      </c>
      <c r="N26" s="34">
        <f t="shared" si="4"/>
        <v>0</v>
      </c>
      <c r="O26" s="34">
        <f t="shared" si="5"/>
        <v>0</v>
      </c>
      <c r="S26" s="46" t="s">
        <v>162</v>
      </c>
      <c r="T26" s="46" t="s">
        <v>231</v>
      </c>
      <c r="U26" s="46" t="s">
        <v>208</v>
      </c>
      <c r="V26" s="46" t="s">
        <v>208</v>
      </c>
      <c r="W26" s="46">
        <v>6842062.3799999999</v>
      </c>
      <c r="X26" s="46" t="s">
        <v>232</v>
      </c>
      <c r="Y26" s="46" t="s">
        <v>232</v>
      </c>
      <c r="Z26" s="46" t="s">
        <v>188</v>
      </c>
      <c r="AA26" s="47">
        <v>5815753.0199999996</v>
      </c>
    </row>
    <row r="27" spans="1:27" ht="127.5" x14ac:dyDescent="0.2">
      <c r="A27" s="40">
        <v>13</v>
      </c>
      <c r="B27" s="27" t="s">
        <v>52</v>
      </c>
      <c r="C27" s="27" t="s">
        <v>53</v>
      </c>
      <c r="D27" s="27" t="s">
        <v>54</v>
      </c>
      <c r="E27" s="28">
        <v>1105000</v>
      </c>
      <c r="F27" s="28">
        <v>1300000</v>
      </c>
      <c r="G27" s="29">
        <v>34</v>
      </c>
      <c r="H27" s="30">
        <v>34.4</v>
      </c>
      <c r="I27" s="30">
        <v>33.6</v>
      </c>
      <c r="J27" s="49">
        <f t="shared" si="0"/>
        <v>34</v>
      </c>
      <c r="K27" s="49">
        <f t="shared" si="1"/>
        <v>0</v>
      </c>
      <c r="L27" s="34">
        <f t="shared" si="2"/>
        <v>1105000</v>
      </c>
      <c r="M27" s="34">
        <f t="shared" si="3"/>
        <v>1300000</v>
      </c>
      <c r="N27" s="34">
        <f t="shared" si="4"/>
        <v>0</v>
      </c>
      <c r="O27" s="34">
        <f t="shared" si="5"/>
        <v>0</v>
      </c>
      <c r="S27" s="46" t="s">
        <v>43</v>
      </c>
      <c r="T27" s="46" t="s">
        <v>45</v>
      </c>
      <c r="U27" s="46" t="s">
        <v>233</v>
      </c>
      <c r="V27" s="46" t="s">
        <v>234</v>
      </c>
      <c r="W27" s="46">
        <v>9191260.4000000004</v>
      </c>
      <c r="X27" s="46" t="s">
        <v>235</v>
      </c>
      <c r="Y27" s="46" t="s">
        <v>235</v>
      </c>
      <c r="Z27" s="46" t="s">
        <v>188</v>
      </c>
      <c r="AA27" s="47">
        <v>7812571.3399999999</v>
      </c>
    </row>
    <row r="28" spans="1:27" ht="165.75" x14ac:dyDescent="0.2">
      <c r="A28" s="40">
        <v>14</v>
      </c>
      <c r="B28" s="27" t="s">
        <v>55</v>
      </c>
      <c r="C28" s="27" t="s">
        <v>56</v>
      </c>
      <c r="D28" s="27" t="s">
        <v>57</v>
      </c>
      <c r="E28" s="28">
        <v>10440193.949999999</v>
      </c>
      <c r="F28" s="28">
        <v>12485609.33</v>
      </c>
      <c r="G28" s="29">
        <v>33.799999999999997</v>
      </c>
      <c r="H28" s="49">
        <v>34.6</v>
      </c>
      <c r="I28" s="49">
        <v>33</v>
      </c>
      <c r="J28" s="49">
        <f t="shared" si="0"/>
        <v>33.799999999999997</v>
      </c>
      <c r="K28" s="49">
        <f t="shared" si="1"/>
        <v>0</v>
      </c>
      <c r="L28" s="34">
        <f t="shared" si="2"/>
        <v>10440193.949999999</v>
      </c>
      <c r="M28" s="34">
        <f t="shared" si="3"/>
        <v>12485609.33</v>
      </c>
      <c r="N28" s="34">
        <f t="shared" si="4"/>
        <v>0</v>
      </c>
      <c r="O28" s="34">
        <f t="shared" si="5"/>
        <v>0</v>
      </c>
      <c r="S28" s="46" t="s">
        <v>34</v>
      </c>
      <c r="T28" s="46" t="s">
        <v>36</v>
      </c>
      <c r="U28" s="46" t="s">
        <v>208</v>
      </c>
      <c r="V28" s="46" t="s">
        <v>209</v>
      </c>
      <c r="W28" s="46">
        <v>9493042.9900000002</v>
      </c>
      <c r="X28" s="46" t="s">
        <v>236</v>
      </c>
      <c r="Y28" s="46" t="s">
        <v>236</v>
      </c>
      <c r="Z28" s="46" t="s">
        <v>188</v>
      </c>
      <c r="AA28" s="47">
        <v>8069086.54</v>
      </c>
    </row>
    <row r="29" spans="1:27" ht="216.75" x14ac:dyDescent="0.2">
      <c r="A29" s="40">
        <v>15</v>
      </c>
      <c r="B29" s="27" t="s">
        <v>58</v>
      </c>
      <c r="C29" s="27" t="s">
        <v>59</v>
      </c>
      <c r="D29" s="27" t="s">
        <v>60</v>
      </c>
      <c r="E29" s="28">
        <v>42452600.600000001</v>
      </c>
      <c r="F29" s="28">
        <v>49944236</v>
      </c>
      <c r="G29" s="29">
        <v>33.75</v>
      </c>
      <c r="H29" s="49">
        <v>34.5</v>
      </c>
      <c r="I29" s="49">
        <v>33</v>
      </c>
      <c r="J29" s="49">
        <f t="shared" si="0"/>
        <v>33.75</v>
      </c>
      <c r="K29" s="49">
        <f t="shared" si="1"/>
        <v>0</v>
      </c>
      <c r="L29" s="34">
        <f t="shared" si="2"/>
        <v>42452600.600000001</v>
      </c>
      <c r="M29" s="34">
        <f t="shared" si="3"/>
        <v>49944236</v>
      </c>
      <c r="N29" s="34">
        <f t="shared" si="4"/>
        <v>0</v>
      </c>
      <c r="O29" s="34">
        <f t="shared" si="5"/>
        <v>0</v>
      </c>
      <c r="S29" s="46" t="s">
        <v>19</v>
      </c>
      <c r="T29" s="46" t="s">
        <v>21</v>
      </c>
      <c r="U29" s="46" t="s">
        <v>208</v>
      </c>
      <c r="V29" s="46" t="s">
        <v>209</v>
      </c>
      <c r="W29" s="46">
        <v>4695583.7</v>
      </c>
      <c r="X29" s="46" t="s">
        <v>238</v>
      </c>
      <c r="Y29" s="46" t="s">
        <v>237</v>
      </c>
      <c r="Z29" s="46" t="s">
        <v>239</v>
      </c>
      <c r="AA29" s="47">
        <v>2868254.31</v>
      </c>
    </row>
    <row r="30" spans="1:27" ht="216.75" x14ac:dyDescent="0.2">
      <c r="A30" s="40">
        <v>16</v>
      </c>
      <c r="B30" s="27" t="s">
        <v>61</v>
      </c>
      <c r="C30" s="27" t="s">
        <v>62</v>
      </c>
      <c r="D30" s="27" t="s">
        <v>63</v>
      </c>
      <c r="E30" s="28">
        <v>12466600.83</v>
      </c>
      <c r="F30" s="28">
        <v>15369633.210000001</v>
      </c>
      <c r="G30" s="29">
        <v>33.700000000000003</v>
      </c>
      <c r="H30" s="49">
        <v>32.200000000000003</v>
      </c>
      <c r="I30" s="49">
        <v>35.200000000000003</v>
      </c>
      <c r="J30" s="49">
        <f t="shared" si="0"/>
        <v>33.700000000000003</v>
      </c>
      <c r="K30" s="49">
        <f t="shared" si="1"/>
        <v>0</v>
      </c>
      <c r="L30" s="34">
        <f t="shared" si="2"/>
        <v>12466600.83</v>
      </c>
      <c r="M30" s="34">
        <f t="shared" si="3"/>
        <v>15369633.210000001</v>
      </c>
      <c r="N30" s="34">
        <f t="shared" si="4"/>
        <v>0</v>
      </c>
      <c r="O30" s="34">
        <f t="shared" si="5"/>
        <v>0</v>
      </c>
      <c r="S30" s="46" t="s">
        <v>40</v>
      </c>
      <c r="T30" s="46" t="s">
        <v>42</v>
      </c>
      <c r="U30" s="46" t="s">
        <v>240</v>
      </c>
      <c r="V30" s="46" t="s">
        <v>241</v>
      </c>
      <c r="W30" s="46">
        <v>9539947.9499999993</v>
      </c>
      <c r="X30" s="46" t="s">
        <v>242</v>
      </c>
      <c r="Y30" s="46" t="s">
        <v>242</v>
      </c>
      <c r="Z30" s="46" t="s">
        <v>188</v>
      </c>
      <c r="AA30" s="47">
        <v>8108955.75</v>
      </c>
    </row>
    <row r="31" spans="1:27" ht="127.5" x14ac:dyDescent="0.2">
      <c r="A31" s="40">
        <v>17</v>
      </c>
      <c r="B31" s="27" t="s">
        <v>64</v>
      </c>
      <c r="C31" s="27" t="s">
        <v>65</v>
      </c>
      <c r="D31" s="27" t="s">
        <v>66</v>
      </c>
      <c r="E31" s="28">
        <v>3353170.95</v>
      </c>
      <c r="F31" s="28">
        <v>4105942</v>
      </c>
      <c r="G31" s="29">
        <v>33.549999999999997</v>
      </c>
      <c r="H31" s="49">
        <v>32.700000000000003</v>
      </c>
      <c r="I31" s="49">
        <v>34.4</v>
      </c>
      <c r="J31" s="49">
        <f t="shared" si="0"/>
        <v>33.549999999999997</v>
      </c>
      <c r="K31" s="49">
        <f t="shared" si="1"/>
        <v>0</v>
      </c>
      <c r="L31" s="34">
        <f t="shared" si="2"/>
        <v>3353170.95</v>
      </c>
      <c r="M31" s="34">
        <f t="shared" si="3"/>
        <v>4105942</v>
      </c>
      <c r="N31" s="34">
        <f t="shared" si="4"/>
        <v>0</v>
      </c>
      <c r="O31" s="34">
        <f t="shared" si="5"/>
        <v>0</v>
      </c>
      <c r="S31" s="46" t="s">
        <v>37</v>
      </c>
      <c r="T31" s="46" t="s">
        <v>39</v>
      </c>
      <c r="U31" s="46" t="s">
        <v>243</v>
      </c>
      <c r="V31" s="46" t="s">
        <v>244</v>
      </c>
      <c r="W31" s="46">
        <v>17813601.239999998</v>
      </c>
      <c r="X31" s="46" t="s">
        <v>246</v>
      </c>
      <c r="Y31" s="46" t="s">
        <v>245</v>
      </c>
      <c r="Z31" s="46" t="s">
        <v>247</v>
      </c>
      <c r="AA31" s="47">
        <v>10025085.02</v>
      </c>
    </row>
    <row r="32" spans="1:27" ht="165.75" x14ac:dyDescent="0.2">
      <c r="A32" s="40">
        <v>18</v>
      </c>
      <c r="B32" s="27" t="s">
        <v>67</v>
      </c>
      <c r="C32" s="27" t="s">
        <v>68</v>
      </c>
      <c r="D32" s="27" t="s">
        <v>69</v>
      </c>
      <c r="E32" s="28">
        <v>12590708.720000001</v>
      </c>
      <c r="F32" s="28">
        <v>24273708.050000001</v>
      </c>
      <c r="G32" s="29">
        <v>34.6</v>
      </c>
      <c r="H32" s="53">
        <v>34.6</v>
      </c>
      <c r="I32" s="53">
        <v>34.6</v>
      </c>
      <c r="J32" s="49">
        <f t="shared" si="0"/>
        <v>34.6</v>
      </c>
      <c r="K32" s="49">
        <f t="shared" si="1"/>
        <v>0</v>
      </c>
      <c r="L32" s="34">
        <f t="shared" si="2"/>
        <v>12590708.720000001</v>
      </c>
      <c r="M32" s="34">
        <f t="shared" si="3"/>
        <v>24273708.050000001</v>
      </c>
      <c r="N32" s="34">
        <f t="shared" si="4"/>
        <v>0</v>
      </c>
      <c r="O32" s="34">
        <f t="shared" si="5"/>
        <v>0</v>
      </c>
      <c r="S32" s="46" t="s">
        <v>79</v>
      </c>
      <c r="T32" s="46" t="s">
        <v>81</v>
      </c>
      <c r="U32" s="46" t="s">
        <v>248</v>
      </c>
      <c r="V32" s="46" t="s">
        <v>249</v>
      </c>
      <c r="W32" s="46">
        <v>7568794.2800000003</v>
      </c>
      <c r="X32" s="46" t="s">
        <v>250</v>
      </c>
      <c r="Y32" s="46" t="s">
        <v>250</v>
      </c>
      <c r="Z32" s="46" t="s">
        <v>188</v>
      </c>
      <c r="AA32" s="47">
        <v>6433475.1299999999</v>
      </c>
    </row>
    <row r="33" spans="1:27" ht="127.5" x14ac:dyDescent="0.2">
      <c r="A33" s="40">
        <v>19</v>
      </c>
      <c r="B33" s="27" t="s">
        <v>70</v>
      </c>
      <c r="C33" s="27" t="s">
        <v>71</v>
      </c>
      <c r="D33" s="27" t="s">
        <v>72</v>
      </c>
      <c r="E33" s="28">
        <v>4752171.07</v>
      </c>
      <c r="F33" s="28">
        <v>6820763.1900000004</v>
      </c>
      <c r="G33" s="29">
        <v>33.4</v>
      </c>
      <c r="H33" s="49">
        <v>32.5</v>
      </c>
      <c r="I33" s="49">
        <v>34.299999999999997</v>
      </c>
      <c r="J33" s="49">
        <f t="shared" si="0"/>
        <v>33.4</v>
      </c>
      <c r="K33" s="49">
        <f t="shared" si="1"/>
        <v>0</v>
      </c>
      <c r="L33" s="34">
        <f t="shared" si="2"/>
        <v>4752171.07</v>
      </c>
      <c r="M33" s="34">
        <f t="shared" si="3"/>
        <v>6820763.1900000004</v>
      </c>
      <c r="N33" s="34">
        <f t="shared" si="4"/>
        <v>0</v>
      </c>
      <c r="O33" s="34">
        <f t="shared" si="5"/>
        <v>0</v>
      </c>
      <c r="S33" s="46" t="s">
        <v>93</v>
      </c>
      <c r="T33" s="46" t="s">
        <v>95</v>
      </c>
      <c r="U33" s="46" t="s">
        <v>251</v>
      </c>
      <c r="V33" s="46" t="s">
        <v>252</v>
      </c>
      <c r="W33" s="46">
        <v>13187596.68</v>
      </c>
      <c r="X33" s="46" t="s">
        <v>254</v>
      </c>
      <c r="Y33" s="46" t="s">
        <v>253</v>
      </c>
      <c r="Z33" s="46" t="s">
        <v>188</v>
      </c>
      <c r="AA33" s="47">
        <v>10145180.84</v>
      </c>
    </row>
    <row r="34" spans="1:27" ht="127.5" x14ac:dyDescent="0.2">
      <c r="A34" s="40">
        <v>20</v>
      </c>
      <c r="B34" s="27" t="s">
        <v>73</v>
      </c>
      <c r="C34" s="27" t="s">
        <v>74</v>
      </c>
      <c r="D34" s="27" t="s">
        <v>75</v>
      </c>
      <c r="E34" s="28">
        <v>10199309.800000001</v>
      </c>
      <c r="F34" s="28">
        <v>11999188</v>
      </c>
      <c r="G34" s="29">
        <v>33</v>
      </c>
      <c r="H34" s="49">
        <v>33.4</v>
      </c>
      <c r="I34" s="49">
        <v>32.6</v>
      </c>
      <c r="J34" s="49">
        <f t="shared" si="0"/>
        <v>33</v>
      </c>
      <c r="K34" s="49">
        <f t="shared" si="1"/>
        <v>0</v>
      </c>
      <c r="L34" s="34">
        <f t="shared" si="2"/>
        <v>10199309.800000001</v>
      </c>
      <c r="M34" s="34">
        <f t="shared" si="3"/>
        <v>11999188</v>
      </c>
      <c r="N34" s="34">
        <f t="shared" si="4"/>
        <v>0</v>
      </c>
      <c r="O34" s="34">
        <f t="shared" si="5"/>
        <v>0</v>
      </c>
      <c r="S34" s="46" t="s">
        <v>111</v>
      </c>
      <c r="T34" s="46" t="s">
        <v>255</v>
      </c>
      <c r="U34" s="46" t="s">
        <v>256</v>
      </c>
      <c r="V34" s="46" t="s">
        <v>257</v>
      </c>
      <c r="W34" s="46">
        <v>19895000</v>
      </c>
      <c r="X34" s="46" t="s">
        <v>259</v>
      </c>
      <c r="Y34" s="46" t="s">
        <v>258</v>
      </c>
      <c r="Z34" s="46" t="s">
        <v>188</v>
      </c>
      <c r="AA34" s="47">
        <v>16906083.5</v>
      </c>
    </row>
    <row r="35" spans="1:27" ht="280.5" x14ac:dyDescent="0.2">
      <c r="A35" s="40">
        <v>21</v>
      </c>
      <c r="B35" s="27" t="s">
        <v>76</v>
      </c>
      <c r="C35" s="27" t="s">
        <v>77</v>
      </c>
      <c r="D35" s="27" t="s">
        <v>78</v>
      </c>
      <c r="E35" s="28">
        <v>1179957.04</v>
      </c>
      <c r="F35" s="28">
        <v>1388184.76</v>
      </c>
      <c r="G35" s="29">
        <v>33</v>
      </c>
      <c r="H35" s="48">
        <v>35.6</v>
      </c>
      <c r="I35" s="48">
        <v>30.4</v>
      </c>
      <c r="J35" s="49">
        <f>(H35+I35)/2</f>
        <v>33</v>
      </c>
      <c r="K35" s="49">
        <f>J35-G35</f>
        <v>0</v>
      </c>
      <c r="L35" s="34">
        <f t="shared" si="2"/>
        <v>1179957.04</v>
      </c>
      <c r="M35" s="34">
        <f t="shared" si="3"/>
        <v>1388184.76</v>
      </c>
      <c r="N35" s="34">
        <f t="shared" si="4"/>
        <v>0</v>
      </c>
      <c r="O35" s="34">
        <f t="shared" si="5"/>
        <v>0</v>
      </c>
      <c r="S35" s="46" t="s">
        <v>58</v>
      </c>
      <c r="T35" s="46" t="s">
        <v>60</v>
      </c>
      <c r="U35" s="46" t="s">
        <v>260</v>
      </c>
      <c r="V35" s="46" t="s">
        <v>261</v>
      </c>
      <c r="W35" s="46">
        <v>49944236</v>
      </c>
      <c r="X35" s="46" t="s">
        <v>262</v>
      </c>
      <c r="Y35" s="46" t="s">
        <v>262</v>
      </c>
      <c r="Z35" s="46" t="s">
        <v>188</v>
      </c>
      <c r="AA35" s="47">
        <v>42452600.600000001</v>
      </c>
    </row>
    <row r="36" spans="1:27" ht="229.5" x14ac:dyDescent="0.2">
      <c r="A36" s="40">
        <v>22</v>
      </c>
      <c r="B36" s="27" t="s">
        <v>79</v>
      </c>
      <c r="C36" s="27" t="s">
        <v>80</v>
      </c>
      <c r="D36" s="27" t="s">
        <v>81</v>
      </c>
      <c r="E36" s="28">
        <v>6433475.1299999999</v>
      </c>
      <c r="F36" s="28">
        <v>7568794.2800000003</v>
      </c>
      <c r="G36" s="29">
        <v>32.549999999999997</v>
      </c>
      <c r="H36" s="30">
        <v>32.9</v>
      </c>
      <c r="I36" s="30">
        <v>32.200000000000003</v>
      </c>
      <c r="J36" s="49">
        <f t="shared" ref="J36:J66" si="6">(H36+I36)/2</f>
        <v>32.549999999999997</v>
      </c>
      <c r="K36" s="49">
        <f t="shared" ref="K36:K66" si="7">J36-G36</f>
        <v>0</v>
      </c>
      <c r="L36" s="34">
        <f t="shared" si="2"/>
        <v>6433475.1299999999</v>
      </c>
      <c r="M36" s="34">
        <f t="shared" si="3"/>
        <v>7568794.2800000003</v>
      </c>
      <c r="N36" s="34">
        <f t="shared" si="4"/>
        <v>0</v>
      </c>
      <c r="O36" s="34">
        <f t="shared" si="5"/>
        <v>0</v>
      </c>
      <c r="S36" s="46" t="s">
        <v>126</v>
      </c>
      <c r="T36" s="46" t="s">
        <v>263</v>
      </c>
      <c r="U36" s="46" t="s">
        <v>264</v>
      </c>
      <c r="V36" s="46" t="s">
        <v>265</v>
      </c>
      <c r="W36" s="46">
        <v>6653079.9800000004</v>
      </c>
      <c r="X36" s="46" t="s">
        <v>266</v>
      </c>
      <c r="Y36" s="46" t="s">
        <v>266</v>
      </c>
      <c r="Z36" s="46" t="s">
        <v>188</v>
      </c>
      <c r="AA36" s="47">
        <v>5655117.9800000004</v>
      </c>
    </row>
    <row r="37" spans="1:27" ht="191.25" x14ac:dyDescent="0.2">
      <c r="A37" s="40">
        <v>23</v>
      </c>
      <c r="B37" s="27" t="s">
        <v>184</v>
      </c>
      <c r="C37" s="27" t="s">
        <v>82</v>
      </c>
      <c r="D37" s="27" t="s">
        <v>83</v>
      </c>
      <c r="E37" s="28">
        <v>6344787.2300000004</v>
      </c>
      <c r="F37" s="28">
        <v>7464455.5700000003</v>
      </c>
      <c r="G37" s="29">
        <v>31.9</v>
      </c>
      <c r="H37" s="49">
        <v>32.200000000000003</v>
      </c>
      <c r="I37" s="49">
        <v>31.6</v>
      </c>
      <c r="J37" s="49">
        <f t="shared" si="6"/>
        <v>31.900000000000002</v>
      </c>
      <c r="K37" s="49">
        <f t="shared" si="7"/>
        <v>0</v>
      </c>
      <c r="L37" s="34">
        <f t="shared" si="2"/>
        <v>6344787.2300000004</v>
      </c>
      <c r="M37" s="34">
        <f t="shared" si="3"/>
        <v>7464455.5700000003</v>
      </c>
      <c r="N37" s="34">
        <f t="shared" si="4"/>
        <v>0</v>
      </c>
      <c r="O37" s="34">
        <f t="shared" si="5"/>
        <v>0</v>
      </c>
      <c r="S37" s="46" t="s">
        <v>108</v>
      </c>
      <c r="T37" s="46" t="s">
        <v>110</v>
      </c>
      <c r="U37" s="46" t="s">
        <v>267</v>
      </c>
      <c r="V37" s="46" t="s">
        <v>268</v>
      </c>
      <c r="W37" s="46">
        <v>8618742.0299999993</v>
      </c>
      <c r="X37" s="46" t="s">
        <v>269</v>
      </c>
      <c r="Y37" s="46" t="s">
        <v>269</v>
      </c>
      <c r="Z37" s="46" t="s">
        <v>188</v>
      </c>
      <c r="AA37" s="47">
        <v>7325930.7199999997</v>
      </c>
    </row>
    <row r="38" spans="1:27" ht="102" x14ac:dyDescent="0.2">
      <c r="A38" s="40">
        <v>24</v>
      </c>
      <c r="B38" s="27" t="s">
        <v>84</v>
      </c>
      <c r="C38" s="27" t="s">
        <v>85</v>
      </c>
      <c r="D38" s="27" t="s">
        <v>86</v>
      </c>
      <c r="E38" s="28">
        <v>6823106.5599999996</v>
      </c>
      <c r="F38" s="28">
        <v>11000000</v>
      </c>
      <c r="G38" s="29">
        <v>31.8</v>
      </c>
      <c r="H38" s="49">
        <v>31.9</v>
      </c>
      <c r="I38" s="49">
        <v>31.7</v>
      </c>
      <c r="J38" s="49">
        <f t="shared" si="6"/>
        <v>31.799999999999997</v>
      </c>
      <c r="K38" s="49">
        <f t="shared" si="7"/>
        <v>0</v>
      </c>
      <c r="L38" s="34">
        <f t="shared" si="2"/>
        <v>6823106.5599999996</v>
      </c>
      <c r="M38" s="34">
        <f t="shared" si="3"/>
        <v>11000000</v>
      </c>
      <c r="N38" s="34">
        <f t="shared" si="4"/>
        <v>0</v>
      </c>
      <c r="O38" s="34">
        <f t="shared" si="5"/>
        <v>0</v>
      </c>
      <c r="S38" s="46" t="s">
        <v>61</v>
      </c>
      <c r="T38" s="46" t="s">
        <v>63</v>
      </c>
      <c r="U38" s="46" t="s">
        <v>248</v>
      </c>
      <c r="V38" s="46" t="s">
        <v>248</v>
      </c>
      <c r="W38" s="46">
        <v>15369633.210000001</v>
      </c>
      <c r="X38" s="46" t="s">
        <v>271</v>
      </c>
      <c r="Y38" s="46" t="s">
        <v>270</v>
      </c>
      <c r="Z38" s="46" t="s">
        <v>272</v>
      </c>
      <c r="AA38" s="47">
        <v>12466600.83</v>
      </c>
    </row>
    <row r="39" spans="1:27" ht="204" x14ac:dyDescent="0.2">
      <c r="A39" s="40">
        <v>25</v>
      </c>
      <c r="B39" s="27" t="s">
        <v>87</v>
      </c>
      <c r="C39" s="27" t="s">
        <v>88</v>
      </c>
      <c r="D39" s="27" t="s">
        <v>89</v>
      </c>
      <c r="E39" s="28">
        <v>4805087.41</v>
      </c>
      <c r="F39" s="28">
        <v>9098537.3300000001</v>
      </c>
      <c r="G39" s="29">
        <v>31.7</v>
      </c>
      <c r="H39" s="49">
        <v>31.6</v>
      </c>
      <c r="I39" s="49">
        <v>31.8</v>
      </c>
      <c r="J39" s="49">
        <f t="shared" si="6"/>
        <v>31.700000000000003</v>
      </c>
      <c r="K39" s="49">
        <f t="shared" si="7"/>
        <v>0</v>
      </c>
      <c r="L39" s="34">
        <f t="shared" si="2"/>
        <v>4805087.41</v>
      </c>
      <c r="M39" s="34">
        <f t="shared" si="3"/>
        <v>9098537.3300000001</v>
      </c>
      <c r="N39" s="34">
        <f t="shared" si="4"/>
        <v>0</v>
      </c>
      <c r="O39" s="34">
        <f t="shared" si="5"/>
        <v>0</v>
      </c>
      <c r="S39" s="46" t="s">
        <v>105</v>
      </c>
      <c r="T39" s="46" t="s">
        <v>107</v>
      </c>
      <c r="U39" s="46" t="s">
        <v>273</v>
      </c>
      <c r="V39" s="46" t="s">
        <v>274</v>
      </c>
      <c r="W39" s="46">
        <v>6668941.6399999997</v>
      </c>
      <c r="X39" s="46" t="s">
        <v>275</v>
      </c>
      <c r="Y39" s="46" t="s">
        <v>275</v>
      </c>
      <c r="Z39" s="46" t="s">
        <v>188</v>
      </c>
      <c r="AA39" s="47">
        <v>5668600.3899999997</v>
      </c>
    </row>
    <row r="40" spans="1:27" ht="153" x14ac:dyDescent="0.2">
      <c r="A40" s="40">
        <v>26</v>
      </c>
      <c r="B40" s="27" t="s">
        <v>90</v>
      </c>
      <c r="C40" s="27" t="s">
        <v>91</v>
      </c>
      <c r="D40" s="27" t="s">
        <v>92</v>
      </c>
      <c r="E40" s="28">
        <v>6099937.8399999999</v>
      </c>
      <c r="F40" s="28">
        <v>7176397.46</v>
      </c>
      <c r="G40" s="29">
        <v>31.5</v>
      </c>
      <c r="H40" s="49">
        <v>32.4</v>
      </c>
      <c r="I40" s="49">
        <v>30.6</v>
      </c>
      <c r="J40" s="49">
        <f t="shared" si="6"/>
        <v>31.5</v>
      </c>
      <c r="K40" s="49">
        <f t="shared" si="7"/>
        <v>0</v>
      </c>
      <c r="L40" s="34">
        <f t="shared" si="2"/>
        <v>6099937.8399999999</v>
      </c>
      <c r="M40" s="34">
        <f t="shared" si="3"/>
        <v>7176397.46</v>
      </c>
      <c r="N40" s="34">
        <f t="shared" si="4"/>
        <v>0</v>
      </c>
      <c r="O40" s="34">
        <f t="shared" si="5"/>
        <v>0</v>
      </c>
      <c r="S40" s="46" t="s">
        <v>64</v>
      </c>
      <c r="T40" s="46" t="s">
        <v>66</v>
      </c>
      <c r="U40" s="46" t="s">
        <v>256</v>
      </c>
      <c r="V40" s="46" t="s">
        <v>276</v>
      </c>
      <c r="W40" s="46">
        <v>4105942</v>
      </c>
      <c r="X40" s="46" t="s">
        <v>278</v>
      </c>
      <c r="Y40" s="46" t="s">
        <v>277</v>
      </c>
      <c r="Z40" s="46" t="s">
        <v>188</v>
      </c>
      <c r="AA40" s="47">
        <v>3353170.95</v>
      </c>
    </row>
    <row r="41" spans="1:27" ht="165.75" x14ac:dyDescent="0.2">
      <c r="A41" s="40">
        <v>27</v>
      </c>
      <c r="B41" s="27" t="s">
        <v>93</v>
      </c>
      <c r="C41" s="27" t="s">
        <v>94</v>
      </c>
      <c r="D41" s="27" t="s">
        <v>95</v>
      </c>
      <c r="E41" s="28">
        <v>10145180.84</v>
      </c>
      <c r="F41" s="28">
        <v>13187596.68</v>
      </c>
      <c r="G41" s="29">
        <v>33.15</v>
      </c>
      <c r="H41" s="53">
        <v>32.299999999999997</v>
      </c>
      <c r="I41" s="53">
        <v>34</v>
      </c>
      <c r="J41" s="49">
        <f t="shared" si="6"/>
        <v>33.15</v>
      </c>
      <c r="K41" s="49">
        <f t="shared" si="7"/>
        <v>0</v>
      </c>
      <c r="L41" s="34">
        <f t="shared" si="2"/>
        <v>10145180.84</v>
      </c>
      <c r="M41" s="34">
        <f t="shared" si="3"/>
        <v>13187596.68</v>
      </c>
      <c r="N41" s="34">
        <f t="shared" si="4"/>
        <v>0</v>
      </c>
      <c r="O41" s="34">
        <f t="shared" si="5"/>
        <v>0</v>
      </c>
      <c r="S41" s="46" t="s">
        <v>168</v>
      </c>
      <c r="T41" s="46" t="s">
        <v>170</v>
      </c>
      <c r="U41" s="46" t="s">
        <v>279</v>
      </c>
      <c r="V41" s="46" t="s">
        <v>205</v>
      </c>
      <c r="W41" s="46">
        <v>757172</v>
      </c>
      <c r="X41" s="46" t="s">
        <v>280</v>
      </c>
      <c r="Y41" s="46" t="s">
        <v>280</v>
      </c>
      <c r="Z41" s="46" t="s">
        <v>281</v>
      </c>
      <c r="AA41" s="47">
        <v>631178.56999999995</v>
      </c>
    </row>
    <row r="42" spans="1:27" ht="127.5" x14ac:dyDescent="0.2">
      <c r="A42" s="40">
        <v>28</v>
      </c>
      <c r="B42" s="27" t="s">
        <v>96</v>
      </c>
      <c r="C42" s="27" t="s">
        <v>97</v>
      </c>
      <c r="D42" s="27" t="s">
        <v>98</v>
      </c>
      <c r="E42" s="28">
        <v>4127622.31</v>
      </c>
      <c r="F42" s="28">
        <v>6850127</v>
      </c>
      <c r="G42" s="29">
        <v>30.9</v>
      </c>
      <c r="H42" s="49">
        <v>30.9</v>
      </c>
      <c r="I42" s="49">
        <v>30.9</v>
      </c>
      <c r="J42" s="49">
        <f t="shared" si="6"/>
        <v>30.9</v>
      </c>
      <c r="K42" s="49">
        <f t="shared" si="7"/>
        <v>0</v>
      </c>
      <c r="L42" s="34">
        <f t="shared" si="2"/>
        <v>4127622.31</v>
      </c>
      <c r="M42" s="34">
        <f t="shared" si="3"/>
        <v>6850127</v>
      </c>
      <c r="N42" s="34">
        <f t="shared" si="4"/>
        <v>0</v>
      </c>
      <c r="O42" s="34">
        <f t="shared" si="5"/>
        <v>0</v>
      </c>
      <c r="S42" s="46" t="s">
        <v>70</v>
      </c>
      <c r="T42" s="46" t="s">
        <v>282</v>
      </c>
      <c r="U42" s="46" t="s">
        <v>208</v>
      </c>
      <c r="V42" s="46" t="s">
        <v>209</v>
      </c>
      <c r="W42" s="46">
        <v>6820763.1900000004</v>
      </c>
      <c r="X42" s="46" t="s">
        <v>284</v>
      </c>
      <c r="Y42" s="46" t="s">
        <v>283</v>
      </c>
      <c r="Z42" s="46" t="s">
        <v>188</v>
      </c>
      <c r="AA42" s="47">
        <v>4752171.07</v>
      </c>
    </row>
    <row r="43" spans="1:27" ht="63.75" x14ac:dyDescent="0.2">
      <c r="A43" s="40">
        <v>29</v>
      </c>
      <c r="B43" s="27" t="s">
        <v>99</v>
      </c>
      <c r="C43" s="27" t="s">
        <v>100</v>
      </c>
      <c r="D43" s="27" t="s">
        <v>101</v>
      </c>
      <c r="E43" s="28">
        <v>1721583.37</v>
      </c>
      <c r="F43" s="28">
        <v>2025392.21</v>
      </c>
      <c r="G43" s="29">
        <v>30.75</v>
      </c>
      <c r="H43" s="49">
        <v>29.2</v>
      </c>
      <c r="I43" s="49">
        <v>32.299999999999997</v>
      </c>
      <c r="J43" s="49">
        <f t="shared" si="6"/>
        <v>30.75</v>
      </c>
      <c r="K43" s="49">
        <f t="shared" si="7"/>
        <v>0</v>
      </c>
      <c r="L43" s="34">
        <f t="shared" si="2"/>
        <v>1721583.37</v>
      </c>
      <c r="M43" s="34">
        <f t="shared" si="3"/>
        <v>2025392.21</v>
      </c>
      <c r="N43" s="34">
        <f t="shared" si="4"/>
        <v>0</v>
      </c>
      <c r="O43" s="34">
        <f t="shared" si="5"/>
        <v>0</v>
      </c>
      <c r="S43" s="46" t="s">
        <v>285</v>
      </c>
      <c r="T43" s="46" t="s">
        <v>286</v>
      </c>
      <c r="U43" s="46" t="s">
        <v>287</v>
      </c>
      <c r="V43" s="46" t="s">
        <v>288</v>
      </c>
      <c r="W43" s="46">
        <v>205944435</v>
      </c>
      <c r="X43" s="46" t="s">
        <v>290</v>
      </c>
      <c r="Y43" s="46" t="s">
        <v>289</v>
      </c>
      <c r="Z43" s="46" t="s">
        <v>291</v>
      </c>
      <c r="AA43" s="47">
        <v>20092140</v>
      </c>
    </row>
    <row r="44" spans="1:27" ht="102" x14ac:dyDescent="0.2">
      <c r="A44" s="40">
        <v>30</v>
      </c>
      <c r="B44" s="27" t="s">
        <v>102</v>
      </c>
      <c r="C44" s="27" t="s">
        <v>103</v>
      </c>
      <c r="D44" s="27" t="s">
        <v>104</v>
      </c>
      <c r="E44" s="28">
        <v>14860706.550000001</v>
      </c>
      <c r="F44" s="28">
        <v>17483184.18</v>
      </c>
      <c r="G44" s="29">
        <v>30.15</v>
      </c>
      <c r="H44" s="49">
        <v>30.2</v>
      </c>
      <c r="I44" s="49">
        <v>30.1</v>
      </c>
      <c r="J44" s="49">
        <f t="shared" si="6"/>
        <v>30.15</v>
      </c>
      <c r="K44" s="49">
        <f t="shared" si="7"/>
        <v>0</v>
      </c>
      <c r="L44" s="34">
        <f t="shared" si="2"/>
        <v>14860706.550000001</v>
      </c>
      <c r="M44" s="34">
        <f t="shared" si="3"/>
        <v>17483184.18</v>
      </c>
      <c r="N44" s="34">
        <f t="shared" si="4"/>
        <v>0</v>
      </c>
      <c r="O44" s="34">
        <f t="shared" si="5"/>
        <v>0</v>
      </c>
      <c r="S44" s="46" t="s">
        <v>99</v>
      </c>
      <c r="T44" s="46" t="s">
        <v>101</v>
      </c>
      <c r="U44" s="46" t="s">
        <v>292</v>
      </c>
      <c r="V44" s="46" t="s">
        <v>293</v>
      </c>
      <c r="W44" s="46">
        <v>2025392.21</v>
      </c>
      <c r="X44" s="46" t="s">
        <v>294</v>
      </c>
      <c r="Y44" s="46" t="s">
        <v>294</v>
      </c>
      <c r="Z44" s="46" t="s">
        <v>188</v>
      </c>
      <c r="AA44" s="47">
        <v>1721583.37</v>
      </c>
    </row>
    <row r="45" spans="1:27" ht="204" x14ac:dyDescent="0.2">
      <c r="A45" s="40">
        <v>31</v>
      </c>
      <c r="B45" s="27" t="s">
        <v>105</v>
      </c>
      <c r="C45" s="27" t="s">
        <v>106</v>
      </c>
      <c r="D45" s="27" t="s">
        <v>107</v>
      </c>
      <c r="E45" s="28">
        <v>5668600.3899999997</v>
      </c>
      <c r="F45" s="28">
        <v>6668941.6399999997</v>
      </c>
      <c r="G45" s="29">
        <v>30.1</v>
      </c>
      <c r="H45" s="49">
        <v>29.8</v>
      </c>
      <c r="I45" s="49">
        <v>30.4</v>
      </c>
      <c r="J45" s="49">
        <f t="shared" si="6"/>
        <v>30.1</v>
      </c>
      <c r="K45" s="49">
        <f t="shared" si="7"/>
        <v>0</v>
      </c>
      <c r="L45" s="34">
        <f t="shared" si="2"/>
        <v>5668600.3899999997</v>
      </c>
      <c r="M45" s="34">
        <f t="shared" si="3"/>
        <v>6668941.6399999997</v>
      </c>
      <c r="N45" s="34">
        <f t="shared" si="4"/>
        <v>0</v>
      </c>
      <c r="O45" s="34">
        <f t="shared" si="5"/>
        <v>0</v>
      </c>
      <c r="S45" s="46" t="s">
        <v>73</v>
      </c>
      <c r="T45" s="46" t="s">
        <v>295</v>
      </c>
      <c r="U45" s="46" t="s">
        <v>296</v>
      </c>
      <c r="V45" s="46" t="s">
        <v>297</v>
      </c>
      <c r="W45" s="46">
        <v>11999188</v>
      </c>
      <c r="X45" s="46" t="s">
        <v>298</v>
      </c>
      <c r="Y45" s="46" t="s">
        <v>298</v>
      </c>
      <c r="Z45" s="46" t="s">
        <v>188</v>
      </c>
      <c r="AA45" s="47">
        <v>10199309.800000001</v>
      </c>
    </row>
    <row r="46" spans="1:27" ht="76.5" x14ac:dyDescent="0.2">
      <c r="A46" s="40">
        <v>32</v>
      </c>
      <c r="B46" s="27" t="s">
        <v>108</v>
      </c>
      <c r="C46" s="27" t="s">
        <v>109</v>
      </c>
      <c r="D46" s="27" t="s">
        <v>110</v>
      </c>
      <c r="E46" s="28">
        <v>7325930.7199999997</v>
      </c>
      <c r="F46" s="28">
        <v>8618742.0299999993</v>
      </c>
      <c r="G46" s="29">
        <v>29.75</v>
      </c>
      <c r="H46" s="49">
        <v>28.3</v>
      </c>
      <c r="I46" s="49">
        <v>31.2</v>
      </c>
      <c r="J46" s="49">
        <f t="shared" si="6"/>
        <v>29.75</v>
      </c>
      <c r="K46" s="49">
        <f t="shared" si="7"/>
        <v>0</v>
      </c>
      <c r="L46" s="34">
        <f t="shared" si="2"/>
        <v>7325930.7199999997</v>
      </c>
      <c r="M46" s="34">
        <f t="shared" si="3"/>
        <v>8618742.0299999993</v>
      </c>
      <c r="N46" s="34">
        <f t="shared" si="4"/>
        <v>0</v>
      </c>
      <c r="O46" s="34">
        <f t="shared" si="5"/>
        <v>0</v>
      </c>
      <c r="S46" s="46" t="s">
        <v>129</v>
      </c>
      <c r="T46" s="46" t="s">
        <v>131</v>
      </c>
      <c r="U46" s="46" t="s">
        <v>279</v>
      </c>
      <c r="V46" s="46" t="s">
        <v>299</v>
      </c>
      <c r="W46" s="46">
        <v>1708355.7</v>
      </c>
      <c r="X46" s="46" t="s">
        <v>301</v>
      </c>
      <c r="Y46" s="46" t="s">
        <v>300</v>
      </c>
      <c r="Z46" s="46" t="s">
        <v>188</v>
      </c>
      <c r="AA46" s="47">
        <v>1435102.34</v>
      </c>
    </row>
    <row r="47" spans="1:27" ht="204" x14ac:dyDescent="0.2">
      <c r="A47" s="40">
        <v>33</v>
      </c>
      <c r="B47" s="27" t="s">
        <v>111</v>
      </c>
      <c r="C47" s="27" t="s">
        <v>112</v>
      </c>
      <c r="D47" s="27" t="s">
        <v>113</v>
      </c>
      <c r="E47" s="28">
        <v>16906083.5</v>
      </c>
      <c r="F47" s="28">
        <v>19895000</v>
      </c>
      <c r="G47" s="29">
        <v>29.6</v>
      </c>
      <c r="H47" s="49">
        <v>29</v>
      </c>
      <c r="I47" s="49">
        <v>30.2</v>
      </c>
      <c r="J47" s="49">
        <f t="shared" si="6"/>
        <v>29.6</v>
      </c>
      <c r="K47" s="49">
        <f t="shared" si="7"/>
        <v>0</v>
      </c>
      <c r="L47" s="34">
        <f t="shared" ref="L47:L66" si="8">VLOOKUP($B47,$S$15:$AA$78,9)</f>
        <v>16906083.5</v>
      </c>
      <c r="M47" s="34">
        <f t="shared" ref="M47:M66" si="9">VLOOKUP($B47,$S$15:$AA$78,5)</f>
        <v>19895000</v>
      </c>
      <c r="N47" s="34">
        <f t="shared" ref="N47:N66" si="10">L47-E47</f>
        <v>0</v>
      </c>
      <c r="O47" s="34">
        <f t="shared" ref="O47:O66" si="11">M47-F47</f>
        <v>0</v>
      </c>
      <c r="S47" s="46" t="s">
        <v>120</v>
      </c>
      <c r="T47" s="46" t="s">
        <v>122</v>
      </c>
      <c r="U47" s="46" t="s">
        <v>302</v>
      </c>
      <c r="V47" s="46" t="s">
        <v>303</v>
      </c>
      <c r="W47" s="46">
        <v>2078460</v>
      </c>
      <c r="X47" s="46" t="s">
        <v>305</v>
      </c>
      <c r="Y47" s="46" t="s">
        <v>304</v>
      </c>
      <c r="Z47" s="46" t="s">
        <v>188</v>
      </c>
      <c r="AA47" s="47">
        <v>965090</v>
      </c>
    </row>
    <row r="48" spans="1:27" ht="178.5" x14ac:dyDescent="0.2">
      <c r="A48" s="40">
        <v>34</v>
      </c>
      <c r="B48" s="27" t="s">
        <v>114</v>
      </c>
      <c r="C48" s="27" t="s">
        <v>115</v>
      </c>
      <c r="D48" s="27" t="s">
        <v>116</v>
      </c>
      <c r="E48" s="28">
        <v>25499992.18</v>
      </c>
      <c r="F48" s="28">
        <v>29999990.800000001</v>
      </c>
      <c r="G48" s="29">
        <v>29.45</v>
      </c>
      <c r="H48" s="49">
        <v>28.8</v>
      </c>
      <c r="I48" s="49">
        <v>30.1</v>
      </c>
      <c r="J48" s="49">
        <f t="shared" si="6"/>
        <v>29.450000000000003</v>
      </c>
      <c r="K48" s="49">
        <f t="shared" si="7"/>
        <v>0</v>
      </c>
      <c r="L48" s="34">
        <f t="shared" si="8"/>
        <v>25499992.18</v>
      </c>
      <c r="M48" s="34">
        <f t="shared" si="9"/>
        <v>29999990.800000001</v>
      </c>
      <c r="N48" s="34">
        <f t="shared" si="10"/>
        <v>0</v>
      </c>
      <c r="O48" s="34">
        <f t="shared" si="11"/>
        <v>0</v>
      </c>
      <c r="S48" s="46" t="s">
        <v>123</v>
      </c>
      <c r="T48" s="46" t="s">
        <v>125</v>
      </c>
      <c r="U48" s="46" t="s">
        <v>306</v>
      </c>
      <c r="V48" s="46" t="s">
        <v>307</v>
      </c>
      <c r="W48" s="46">
        <v>4974208.8099999996</v>
      </c>
      <c r="X48" s="46" t="s">
        <v>309</v>
      </c>
      <c r="Y48" s="46" t="s">
        <v>308</v>
      </c>
      <c r="Z48" s="46" t="s">
        <v>188</v>
      </c>
      <c r="AA48" s="47">
        <v>4120594.51</v>
      </c>
    </row>
    <row r="49" spans="1:27" ht="204" x14ac:dyDescent="0.2">
      <c r="A49" s="40">
        <v>35</v>
      </c>
      <c r="B49" s="27" t="s">
        <v>117</v>
      </c>
      <c r="C49" s="27" t="s">
        <v>118</v>
      </c>
      <c r="D49" s="27" t="s">
        <v>119</v>
      </c>
      <c r="E49" s="28">
        <v>3636620.45</v>
      </c>
      <c r="F49" s="28">
        <v>4278377</v>
      </c>
      <c r="G49" s="29">
        <v>29.35</v>
      </c>
      <c r="H49" s="49">
        <v>29.8</v>
      </c>
      <c r="I49" s="49">
        <v>28.9</v>
      </c>
      <c r="J49" s="49">
        <f t="shared" si="6"/>
        <v>29.35</v>
      </c>
      <c r="K49" s="49">
        <f t="shared" si="7"/>
        <v>0</v>
      </c>
      <c r="L49" s="34">
        <f t="shared" si="8"/>
        <v>3636620.45</v>
      </c>
      <c r="M49" s="34">
        <f t="shared" si="9"/>
        <v>4278377</v>
      </c>
      <c r="N49" s="34">
        <f t="shared" si="10"/>
        <v>0</v>
      </c>
      <c r="O49" s="34">
        <f t="shared" si="11"/>
        <v>0</v>
      </c>
      <c r="S49" s="46" t="s">
        <v>310</v>
      </c>
      <c r="T49" s="46" t="s">
        <v>311</v>
      </c>
      <c r="U49" s="46" t="s">
        <v>312</v>
      </c>
      <c r="V49" s="46" t="s">
        <v>313</v>
      </c>
      <c r="W49" s="46">
        <v>7460478.6299999999</v>
      </c>
      <c r="X49" s="46" t="s">
        <v>315</v>
      </c>
      <c r="Y49" s="46" t="s">
        <v>314</v>
      </c>
      <c r="Z49" s="46" t="s">
        <v>316</v>
      </c>
      <c r="AA49" s="47">
        <v>2344665.1</v>
      </c>
    </row>
    <row r="50" spans="1:27" ht="229.5" x14ac:dyDescent="0.2">
      <c r="A50" s="40">
        <v>36</v>
      </c>
      <c r="B50" s="27" t="s">
        <v>120</v>
      </c>
      <c r="C50" s="27" t="s">
        <v>121</v>
      </c>
      <c r="D50" s="27" t="s">
        <v>122</v>
      </c>
      <c r="E50" s="28">
        <v>965090</v>
      </c>
      <c r="F50" s="28">
        <v>2078460</v>
      </c>
      <c r="G50" s="29">
        <v>29.1</v>
      </c>
      <c r="H50" s="49">
        <v>28.8</v>
      </c>
      <c r="I50" s="49">
        <v>29.4</v>
      </c>
      <c r="J50" s="49">
        <f t="shared" si="6"/>
        <v>29.1</v>
      </c>
      <c r="K50" s="49">
        <f t="shared" si="7"/>
        <v>0</v>
      </c>
      <c r="L50" s="34">
        <f t="shared" si="8"/>
        <v>965090</v>
      </c>
      <c r="M50" s="34">
        <f t="shared" si="9"/>
        <v>2078460</v>
      </c>
      <c r="N50" s="34">
        <f t="shared" si="10"/>
        <v>0</v>
      </c>
      <c r="O50" s="34">
        <f t="shared" si="11"/>
        <v>0</v>
      </c>
      <c r="S50" s="46" t="s">
        <v>25</v>
      </c>
      <c r="T50" s="46" t="s">
        <v>27</v>
      </c>
      <c r="U50" s="46" t="s">
        <v>208</v>
      </c>
      <c r="V50" s="46" t="s">
        <v>317</v>
      </c>
      <c r="W50" s="46">
        <v>6761836.0199999996</v>
      </c>
      <c r="X50" s="46" t="s">
        <v>319</v>
      </c>
      <c r="Y50" s="46" t="s">
        <v>318</v>
      </c>
      <c r="Z50" s="46" t="s">
        <v>239</v>
      </c>
      <c r="AA50" s="47">
        <v>3787654.9</v>
      </c>
    </row>
    <row r="51" spans="1:27" ht="102" x14ac:dyDescent="0.2">
      <c r="A51" s="40">
        <v>37</v>
      </c>
      <c r="B51" s="27" t="s">
        <v>123</v>
      </c>
      <c r="C51" s="27" t="s">
        <v>124</v>
      </c>
      <c r="D51" s="27" t="s">
        <v>125</v>
      </c>
      <c r="E51" s="28">
        <v>4120594.51</v>
      </c>
      <c r="F51" s="28">
        <v>4974208.8099999996</v>
      </c>
      <c r="G51" s="29">
        <v>28.95</v>
      </c>
      <c r="H51" s="49">
        <v>28.8</v>
      </c>
      <c r="I51" s="49">
        <v>29.1</v>
      </c>
      <c r="J51" s="49">
        <f t="shared" si="6"/>
        <v>28.950000000000003</v>
      </c>
      <c r="K51" s="49">
        <f t="shared" si="7"/>
        <v>0</v>
      </c>
      <c r="L51" s="34">
        <f t="shared" si="8"/>
        <v>4120594.51</v>
      </c>
      <c r="M51" s="34">
        <f t="shared" si="9"/>
        <v>4974208.8099999996</v>
      </c>
      <c r="N51" s="34">
        <f t="shared" si="10"/>
        <v>0</v>
      </c>
      <c r="O51" s="34">
        <f t="shared" si="11"/>
        <v>0</v>
      </c>
      <c r="S51" s="46" t="s">
        <v>171</v>
      </c>
      <c r="T51" s="46" t="s">
        <v>173</v>
      </c>
      <c r="U51" s="46" t="s">
        <v>302</v>
      </c>
      <c r="V51" s="46" t="s">
        <v>320</v>
      </c>
      <c r="W51" s="46">
        <v>1932130.46</v>
      </c>
      <c r="X51" s="46" t="s">
        <v>322</v>
      </c>
      <c r="Y51" s="46" t="s">
        <v>321</v>
      </c>
      <c r="Z51" s="46" t="s">
        <v>188</v>
      </c>
      <c r="AA51" s="47">
        <v>1346156.46</v>
      </c>
    </row>
    <row r="52" spans="1:27" ht="114.75" x14ac:dyDescent="0.2">
      <c r="A52" s="40">
        <v>38</v>
      </c>
      <c r="B52" s="27" t="s">
        <v>126</v>
      </c>
      <c r="C52" s="27" t="s">
        <v>127</v>
      </c>
      <c r="D52" s="27" t="s">
        <v>128</v>
      </c>
      <c r="E52" s="28">
        <v>5655117.9800000004</v>
      </c>
      <c r="F52" s="28">
        <v>6653079.9800000004</v>
      </c>
      <c r="G52" s="29">
        <v>28.95</v>
      </c>
      <c r="H52" s="49">
        <v>28.7</v>
      </c>
      <c r="I52" s="49">
        <v>29.2</v>
      </c>
      <c r="J52" s="49">
        <f t="shared" si="6"/>
        <v>28.95</v>
      </c>
      <c r="K52" s="49">
        <f t="shared" si="7"/>
        <v>0</v>
      </c>
      <c r="L52" s="34">
        <f t="shared" si="8"/>
        <v>5655117.9800000004</v>
      </c>
      <c r="M52" s="34">
        <f t="shared" si="9"/>
        <v>6653079.9800000004</v>
      </c>
      <c r="N52" s="34">
        <f t="shared" si="10"/>
        <v>0</v>
      </c>
      <c r="O52" s="34">
        <f t="shared" si="11"/>
        <v>0</v>
      </c>
      <c r="S52" s="46" t="s">
        <v>132</v>
      </c>
      <c r="T52" s="46" t="s">
        <v>134</v>
      </c>
      <c r="U52" s="46" t="s">
        <v>313</v>
      </c>
      <c r="V52" s="46" t="s">
        <v>256</v>
      </c>
      <c r="W52" s="46">
        <v>2492414</v>
      </c>
      <c r="X52" s="46" t="s">
        <v>323</v>
      </c>
      <c r="Y52" s="46" t="s">
        <v>323</v>
      </c>
      <c r="Z52" s="46" t="s">
        <v>188</v>
      </c>
      <c r="AA52" s="47">
        <v>2118551.9</v>
      </c>
    </row>
    <row r="53" spans="1:27" ht="229.5" x14ac:dyDescent="0.2">
      <c r="A53" s="40">
        <v>39</v>
      </c>
      <c r="B53" s="27" t="s">
        <v>129</v>
      </c>
      <c r="C53" s="27" t="s">
        <v>130</v>
      </c>
      <c r="D53" s="27" t="s">
        <v>131</v>
      </c>
      <c r="E53" s="28">
        <v>1435102.34</v>
      </c>
      <c r="F53" s="28">
        <v>1708355.7</v>
      </c>
      <c r="G53" s="29">
        <v>28.8</v>
      </c>
      <c r="H53" s="49">
        <v>28.4</v>
      </c>
      <c r="I53" s="49">
        <v>29.2</v>
      </c>
      <c r="J53" s="49">
        <f t="shared" si="6"/>
        <v>28.799999999999997</v>
      </c>
      <c r="K53" s="49">
        <f t="shared" si="7"/>
        <v>0</v>
      </c>
      <c r="L53" s="34">
        <f t="shared" si="8"/>
        <v>1435102.34</v>
      </c>
      <c r="M53" s="34">
        <f t="shared" si="9"/>
        <v>1708355.7</v>
      </c>
      <c r="N53" s="34">
        <f t="shared" si="10"/>
        <v>0</v>
      </c>
      <c r="O53" s="34">
        <f t="shared" si="11"/>
        <v>0</v>
      </c>
      <c r="S53" s="46" t="s">
        <v>165</v>
      </c>
      <c r="T53" s="46" t="s">
        <v>167</v>
      </c>
      <c r="U53" s="46" t="s">
        <v>324</v>
      </c>
      <c r="V53" s="46" t="s">
        <v>261</v>
      </c>
      <c r="W53" s="46">
        <v>3788234</v>
      </c>
      <c r="X53" s="46" t="s">
        <v>325</v>
      </c>
      <c r="Y53" s="46" t="s">
        <v>325</v>
      </c>
      <c r="Z53" s="46" t="s">
        <v>188</v>
      </c>
      <c r="AA53" s="47">
        <v>3219998.9</v>
      </c>
    </row>
    <row r="54" spans="1:27" ht="165.75" x14ac:dyDescent="0.2">
      <c r="A54" s="40">
        <v>40</v>
      </c>
      <c r="B54" s="27" t="s">
        <v>132</v>
      </c>
      <c r="C54" s="27" t="s">
        <v>133</v>
      </c>
      <c r="D54" s="27" t="s">
        <v>134</v>
      </c>
      <c r="E54" s="28">
        <v>2118551.9</v>
      </c>
      <c r="F54" s="28">
        <v>2492414</v>
      </c>
      <c r="G54" s="29">
        <v>28.75</v>
      </c>
      <c r="H54" s="49">
        <v>28.9</v>
      </c>
      <c r="I54" s="49">
        <v>28.6</v>
      </c>
      <c r="J54" s="49">
        <f t="shared" si="6"/>
        <v>28.75</v>
      </c>
      <c r="K54" s="49">
        <f t="shared" si="7"/>
        <v>0</v>
      </c>
      <c r="L54" s="34">
        <f t="shared" si="8"/>
        <v>2118551.9</v>
      </c>
      <c r="M54" s="34">
        <f t="shared" si="9"/>
        <v>2492414</v>
      </c>
      <c r="N54" s="34">
        <f t="shared" si="10"/>
        <v>0</v>
      </c>
      <c r="O54" s="34">
        <f t="shared" si="11"/>
        <v>0</v>
      </c>
      <c r="S54" s="46" t="s">
        <v>147</v>
      </c>
      <c r="T54" s="46" t="s">
        <v>149</v>
      </c>
      <c r="U54" s="46" t="s">
        <v>302</v>
      </c>
      <c r="V54" s="46" t="s">
        <v>320</v>
      </c>
      <c r="W54" s="46">
        <v>540022.41</v>
      </c>
      <c r="X54" s="46" t="s">
        <v>326</v>
      </c>
      <c r="Y54" s="46" t="s">
        <v>326</v>
      </c>
      <c r="Z54" s="46" t="s">
        <v>188</v>
      </c>
      <c r="AA54" s="47">
        <v>459019.04</v>
      </c>
    </row>
    <row r="55" spans="1:27" ht="255" x14ac:dyDescent="0.2">
      <c r="A55" s="40">
        <v>41</v>
      </c>
      <c r="B55" s="27" t="s">
        <v>135</v>
      </c>
      <c r="C55" s="27" t="s">
        <v>136</v>
      </c>
      <c r="D55" s="27" t="s">
        <v>137</v>
      </c>
      <c r="E55" s="28">
        <v>485319.4</v>
      </c>
      <c r="F55" s="28">
        <v>570964</v>
      </c>
      <c r="G55" s="29">
        <v>28.6</v>
      </c>
      <c r="H55" s="49">
        <v>29.9</v>
      </c>
      <c r="I55" s="49">
        <v>27.3</v>
      </c>
      <c r="J55" s="49">
        <f t="shared" si="6"/>
        <v>28.6</v>
      </c>
      <c r="K55" s="49">
        <f t="shared" si="7"/>
        <v>0</v>
      </c>
      <c r="L55" s="34">
        <f t="shared" si="8"/>
        <v>485319.4</v>
      </c>
      <c r="M55" s="34">
        <f t="shared" si="9"/>
        <v>570964</v>
      </c>
      <c r="N55" s="34">
        <f t="shared" si="10"/>
        <v>0</v>
      </c>
      <c r="O55" s="34">
        <f t="shared" si="11"/>
        <v>0</v>
      </c>
      <c r="S55" s="46" t="s">
        <v>327</v>
      </c>
      <c r="T55" s="46" t="s">
        <v>328</v>
      </c>
      <c r="U55" s="46" t="s">
        <v>279</v>
      </c>
      <c r="V55" s="46" t="s">
        <v>273</v>
      </c>
      <c r="W55" s="46">
        <v>757106.95</v>
      </c>
      <c r="X55" s="46" t="s">
        <v>329</v>
      </c>
      <c r="Y55" s="46" t="s">
        <v>329</v>
      </c>
      <c r="Z55" s="46" t="s">
        <v>330</v>
      </c>
      <c r="AA55" s="47">
        <v>398616.8</v>
      </c>
    </row>
    <row r="56" spans="1:27" ht="127.5" x14ac:dyDescent="0.2">
      <c r="A56" s="40">
        <v>42</v>
      </c>
      <c r="B56" s="27" t="s">
        <v>138</v>
      </c>
      <c r="C56" s="27" t="s">
        <v>139</v>
      </c>
      <c r="D56" s="27" t="s">
        <v>140</v>
      </c>
      <c r="E56" s="28">
        <v>4821938.5199999996</v>
      </c>
      <c r="F56" s="28">
        <v>6988000</v>
      </c>
      <c r="G56" s="29">
        <v>28.35</v>
      </c>
      <c r="H56" s="49">
        <v>28.5</v>
      </c>
      <c r="I56" s="49">
        <v>28.2</v>
      </c>
      <c r="J56" s="49">
        <f t="shared" si="6"/>
        <v>28.35</v>
      </c>
      <c r="K56" s="49">
        <f t="shared" si="7"/>
        <v>0</v>
      </c>
      <c r="L56" s="34">
        <f t="shared" si="8"/>
        <v>4821938.5199999996</v>
      </c>
      <c r="M56" s="34">
        <f t="shared" si="9"/>
        <v>6988000</v>
      </c>
      <c r="N56" s="34">
        <f t="shared" si="10"/>
        <v>0</v>
      </c>
      <c r="O56" s="34">
        <f t="shared" si="11"/>
        <v>0</v>
      </c>
      <c r="S56" s="46" t="s">
        <v>135</v>
      </c>
      <c r="T56" s="46" t="s">
        <v>137</v>
      </c>
      <c r="U56" s="46" t="s">
        <v>331</v>
      </c>
      <c r="V56" s="46" t="s">
        <v>332</v>
      </c>
      <c r="W56" s="46">
        <v>570964</v>
      </c>
      <c r="X56" s="46" t="s">
        <v>333</v>
      </c>
      <c r="Y56" s="46" t="s">
        <v>333</v>
      </c>
      <c r="Z56" s="46" t="s">
        <v>188</v>
      </c>
      <c r="AA56" s="47">
        <v>485319.4</v>
      </c>
    </row>
    <row r="57" spans="1:27" ht="280.5" x14ac:dyDescent="0.2">
      <c r="A57" s="40">
        <v>43</v>
      </c>
      <c r="B57" s="27" t="s">
        <v>141</v>
      </c>
      <c r="C57" s="27" t="s">
        <v>142</v>
      </c>
      <c r="D57" s="27" t="s">
        <v>143</v>
      </c>
      <c r="E57" s="28">
        <v>17072262.399999999</v>
      </c>
      <c r="F57" s="28">
        <v>53067000.32</v>
      </c>
      <c r="G57" s="29">
        <v>28.35</v>
      </c>
      <c r="H57" s="49">
        <v>28</v>
      </c>
      <c r="I57" s="49">
        <v>28.7</v>
      </c>
      <c r="J57" s="49">
        <f t="shared" si="6"/>
        <v>28.35</v>
      </c>
      <c r="K57" s="49">
        <f t="shared" si="7"/>
        <v>0</v>
      </c>
      <c r="L57" s="34">
        <f t="shared" si="8"/>
        <v>17072262.399999999</v>
      </c>
      <c r="M57" s="34">
        <f t="shared" si="9"/>
        <v>53067000.32</v>
      </c>
      <c r="N57" s="34">
        <f t="shared" si="10"/>
        <v>0</v>
      </c>
      <c r="O57" s="34">
        <f t="shared" si="11"/>
        <v>0</v>
      </c>
      <c r="S57" s="46" t="s">
        <v>150</v>
      </c>
      <c r="T57" s="46" t="s">
        <v>152</v>
      </c>
      <c r="U57" s="46" t="s">
        <v>334</v>
      </c>
      <c r="V57" s="46" t="s">
        <v>335</v>
      </c>
      <c r="W57" s="46">
        <v>1500000</v>
      </c>
      <c r="X57" s="46" t="s">
        <v>336</v>
      </c>
      <c r="Y57" s="46" t="s">
        <v>336</v>
      </c>
      <c r="Z57" s="46" t="s">
        <v>188</v>
      </c>
      <c r="AA57" s="47">
        <v>1275000</v>
      </c>
    </row>
    <row r="58" spans="1:27" ht="204" x14ac:dyDescent="0.2">
      <c r="A58" s="40">
        <v>44</v>
      </c>
      <c r="B58" s="27" t="s">
        <v>144</v>
      </c>
      <c r="C58" s="27" t="s">
        <v>145</v>
      </c>
      <c r="D58" s="27" t="s">
        <v>146</v>
      </c>
      <c r="E58" s="28">
        <v>6857290</v>
      </c>
      <c r="F58" s="28">
        <v>8067400</v>
      </c>
      <c r="G58" s="29">
        <v>28.25</v>
      </c>
      <c r="H58" s="49">
        <v>28.2</v>
      </c>
      <c r="I58" s="49">
        <v>28.3</v>
      </c>
      <c r="J58" s="49">
        <f t="shared" si="6"/>
        <v>28.25</v>
      </c>
      <c r="K58" s="49">
        <f t="shared" si="7"/>
        <v>0</v>
      </c>
      <c r="L58" s="34">
        <f t="shared" si="8"/>
        <v>6857290</v>
      </c>
      <c r="M58" s="34">
        <f t="shared" si="9"/>
        <v>8067400</v>
      </c>
      <c r="N58" s="34">
        <f t="shared" si="10"/>
        <v>0</v>
      </c>
      <c r="O58" s="34">
        <f t="shared" si="11"/>
        <v>0</v>
      </c>
      <c r="S58" s="46" t="s">
        <v>117</v>
      </c>
      <c r="T58" s="46" t="s">
        <v>119</v>
      </c>
      <c r="U58" s="46" t="s">
        <v>337</v>
      </c>
      <c r="V58" s="46" t="s">
        <v>338</v>
      </c>
      <c r="W58" s="46">
        <v>4278377</v>
      </c>
      <c r="X58" s="46" t="s">
        <v>339</v>
      </c>
      <c r="Y58" s="46" t="s">
        <v>339</v>
      </c>
      <c r="Z58" s="46" t="s">
        <v>188</v>
      </c>
      <c r="AA58" s="47">
        <v>3636620.45</v>
      </c>
    </row>
    <row r="59" spans="1:27" ht="114.75" x14ac:dyDescent="0.2">
      <c r="A59" s="40">
        <v>45</v>
      </c>
      <c r="B59" s="27" t="s">
        <v>147</v>
      </c>
      <c r="C59" s="27" t="s">
        <v>148</v>
      </c>
      <c r="D59" s="27" t="s">
        <v>149</v>
      </c>
      <c r="E59" s="28">
        <v>459019.04</v>
      </c>
      <c r="F59" s="28">
        <v>540022.41</v>
      </c>
      <c r="G59" s="29">
        <v>27.3</v>
      </c>
      <c r="H59" s="49">
        <v>27.3</v>
      </c>
      <c r="I59" s="49">
        <v>27.3</v>
      </c>
      <c r="J59" s="49">
        <f t="shared" si="6"/>
        <v>27.3</v>
      </c>
      <c r="K59" s="49">
        <f t="shared" si="7"/>
        <v>0</v>
      </c>
      <c r="L59" s="34">
        <f t="shared" si="8"/>
        <v>459019.04</v>
      </c>
      <c r="M59" s="34">
        <f t="shared" si="9"/>
        <v>540022.41</v>
      </c>
      <c r="N59" s="34">
        <f t="shared" si="10"/>
        <v>0</v>
      </c>
      <c r="O59" s="34">
        <f t="shared" si="11"/>
        <v>0</v>
      </c>
      <c r="S59" s="46" t="s">
        <v>16</v>
      </c>
      <c r="T59" s="46" t="s">
        <v>18</v>
      </c>
      <c r="U59" s="46" t="s">
        <v>340</v>
      </c>
      <c r="V59" s="46" t="s">
        <v>217</v>
      </c>
      <c r="W59" s="46">
        <v>9119945.7200000007</v>
      </c>
      <c r="X59" s="46" t="s">
        <v>342</v>
      </c>
      <c r="Y59" s="46" t="s">
        <v>341</v>
      </c>
      <c r="Z59" s="46" t="s">
        <v>188</v>
      </c>
      <c r="AA59" s="47">
        <v>7749879.8600000003</v>
      </c>
    </row>
    <row r="60" spans="1:27" ht="89.25" x14ac:dyDescent="0.2">
      <c r="A60" s="40">
        <v>46</v>
      </c>
      <c r="B60" s="27" t="s">
        <v>150</v>
      </c>
      <c r="C60" s="27" t="s">
        <v>151</v>
      </c>
      <c r="D60" s="27" t="s">
        <v>152</v>
      </c>
      <c r="E60" s="28">
        <v>1275000</v>
      </c>
      <c r="F60" s="28">
        <v>1500000</v>
      </c>
      <c r="G60" s="29">
        <v>26.65</v>
      </c>
      <c r="H60" s="49">
        <v>25.9</v>
      </c>
      <c r="I60" s="49">
        <v>27.4</v>
      </c>
      <c r="J60" s="49">
        <f t="shared" si="6"/>
        <v>26.65</v>
      </c>
      <c r="K60" s="49">
        <f t="shared" si="7"/>
        <v>0</v>
      </c>
      <c r="L60" s="34">
        <f t="shared" si="8"/>
        <v>1275000</v>
      </c>
      <c r="M60" s="34">
        <f t="shared" si="9"/>
        <v>1500000</v>
      </c>
      <c r="N60" s="34">
        <f t="shared" si="10"/>
        <v>0</v>
      </c>
      <c r="O60" s="34">
        <f t="shared" si="11"/>
        <v>0</v>
      </c>
      <c r="S60" s="46" t="s">
        <v>46</v>
      </c>
      <c r="T60" s="46" t="s">
        <v>343</v>
      </c>
      <c r="U60" s="46" t="s">
        <v>344</v>
      </c>
      <c r="V60" s="46" t="s">
        <v>345</v>
      </c>
      <c r="W60" s="46">
        <v>15835331</v>
      </c>
      <c r="X60" s="46" t="s">
        <v>347</v>
      </c>
      <c r="Y60" s="46" t="s">
        <v>346</v>
      </c>
      <c r="Z60" s="46" t="s">
        <v>188</v>
      </c>
      <c r="AA60" s="47">
        <v>12640621.15</v>
      </c>
    </row>
    <row r="61" spans="1:27" ht="229.5" x14ac:dyDescent="0.2">
      <c r="A61" s="40">
        <v>47</v>
      </c>
      <c r="B61" s="27" t="s">
        <v>153</v>
      </c>
      <c r="C61" s="27" t="s">
        <v>154</v>
      </c>
      <c r="D61" s="27" t="s">
        <v>155</v>
      </c>
      <c r="E61" s="28">
        <v>1356765.06</v>
      </c>
      <c r="F61" s="28">
        <v>1596194.19</v>
      </c>
      <c r="G61" s="29">
        <v>26.1</v>
      </c>
      <c r="H61" s="49">
        <v>24.5</v>
      </c>
      <c r="I61" s="49">
        <v>27.7</v>
      </c>
      <c r="J61" s="49">
        <f t="shared" si="6"/>
        <v>26.1</v>
      </c>
      <c r="K61" s="49">
        <f t="shared" si="7"/>
        <v>0</v>
      </c>
      <c r="L61" s="34">
        <f t="shared" si="8"/>
        <v>1356765.06</v>
      </c>
      <c r="M61" s="34">
        <f t="shared" si="9"/>
        <v>1596194.19</v>
      </c>
      <c r="N61" s="34">
        <f t="shared" si="10"/>
        <v>0</v>
      </c>
      <c r="O61" s="34">
        <f t="shared" si="11"/>
        <v>0</v>
      </c>
      <c r="S61" s="46" t="s">
        <v>114</v>
      </c>
      <c r="T61" s="46" t="s">
        <v>116</v>
      </c>
      <c r="U61" s="46" t="s">
        <v>348</v>
      </c>
      <c r="V61" s="46" t="s">
        <v>349</v>
      </c>
      <c r="W61" s="46">
        <v>29999990.800000001</v>
      </c>
      <c r="X61" s="46" t="s">
        <v>350</v>
      </c>
      <c r="Y61" s="46" t="s">
        <v>350</v>
      </c>
      <c r="Z61" s="46" t="s">
        <v>188</v>
      </c>
      <c r="AA61" s="47">
        <v>25499992.18</v>
      </c>
    </row>
    <row r="62" spans="1:27" ht="153" x14ac:dyDescent="0.2">
      <c r="A62" s="40">
        <v>48</v>
      </c>
      <c r="B62" s="27" t="s">
        <v>156</v>
      </c>
      <c r="C62" s="27" t="s">
        <v>157</v>
      </c>
      <c r="D62" s="27" t="s">
        <v>158</v>
      </c>
      <c r="E62" s="28">
        <v>7990121.4100000001</v>
      </c>
      <c r="F62" s="28">
        <v>9400142.8399999999</v>
      </c>
      <c r="G62" s="29">
        <v>25.95</v>
      </c>
      <c r="H62" s="30">
        <v>25.4</v>
      </c>
      <c r="I62" s="30">
        <v>26.5</v>
      </c>
      <c r="J62" s="49">
        <f t="shared" si="6"/>
        <v>25.95</v>
      </c>
      <c r="K62" s="49">
        <f t="shared" si="7"/>
        <v>0</v>
      </c>
      <c r="L62" s="34">
        <f t="shared" si="8"/>
        <v>7990121.4100000001</v>
      </c>
      <c r="M62" s="34">
        <f t="shared" si="9"/>
        <v>9400142.8399999999</v>
      </c>
      <c r="N62" s="34">
        <f t="shared" si="10"/>
        <v>0</v>
      </c>
      <c r="O62" s="34">
        <f t="shared" si="11"/>
        <v>0</v>
      </c>
      <c r="S62" s="46" t="s">
        <v>67</v>
      </c>
      <c r="T62" s="46" t="s">
        <v>69</v>
      </c>
      <c r="U62" s="46" t="s">
        <v>303</v>
      </c>
      <c r="V62" s="46" t="s">
        <v>351</v>
      </c>
      <c r="W62" s="46">
        <v>24273708.050000001</v>
      </c>
      <c r="X62" s="46" t="s">
        <v>353</v>
      </c>
      <c r="Y62" s="46" t="s">
        <v>352</v>
      </c>
      <c r="Z62" s="46" t="s">
        <v>354</v>
      </c>
      <c r="AA62" s="47">
        <v>12590708.720000001</v>
      </c>
    </row>
    <row r="63" spans="1:27" ht="127.5" x14ac:dyDescent="0.2">
      <c r="A63" s="40">
        <v>49</v>
      </c>
      <c r="B63" s="27" t="s">
        <v>159</v>
      </c>
      <c r="C63" s="27" t="s">
        <v>160</v>
      </c>
      <c r="D63" s="27" t="s">
        <v>161</v>
      </c>
      <c r="E63" s="28">
        <v>9997233.6699999999</v>
      </c>
      <c r="F63" s="28">
        <v>11761451.380000001</v>
      </c>
      <c r="G63" s="29">
        <v>25.8</v>
      </c>
      <c r="H63" s="30">
        <v>24.2</v>
      </c>
      <c r="I63" s="30">
        <v>27.4</v>
      </c>
      <c r="J63" s="49">
        <f t="shared" si="6"/>
        <v>25.799999999999997</v>
      </c>
      <c r="K63" s="49">
        <f t="shared" si="7"/>
        <v>0</v>
      </c>
      <c r="L63" s="34">
        <f t="shared" si="8"/>
        <v>9997233.6699999999</v>
      </c>
      <c r="M63" s="34">
        <f t="shared" si="9"/>
        <v>11761451.380000001</v>
      </c>
      <c r="N63" s="34">
        <f t="shared" si="10"/>
        <v>0</v>
      </c>
      <c r="O63" s="34">
        <f t="shared" si="11"/>
        <v>0</v>
      </c>
      <c r="S63" s="46" t="s">
        <v>355</v>
      </c>
      <c r="T63" s="46" t="s">
        <v>356</v>
      </c>
      <c r="U63" s="46" t="s">
        <v>233</v>
      </c>
      <c r="V63" s="46" t="s">
        <v>234</v>
      </c>
      <c r="W63" s="46">
        <v>8859877.8200000003</v>
      </c>
      <c r="X63" s="46" t="s">
        <v>357</v>
      </c>
      <c r="Y63" s="46" t="s">
        <v>357</v>
      </c>
      <c r="Z63" s="46" t="s">
        <v>188</v>
      </c>
      <c r="AA63" s="47">
        <v>7530896.1399999997</v>
      </c>
    </row>
    <row r="64" spans="1:27" ht="63.75" x14ac:dyDescent="0.2">
      <c r="A64" s="40">
        <v>50</v>
      </c>
      <c r="B64" s="27" t="s">
        <v>162</v>
      </c>
      <c r="C64" s="27" t="s">
        <v>163</v>
      </c>
      <c r="D64" s="27" t="s">
        <v>164</v>
      </c>
      <c r="E64" s="28">
        <v>5815753.0199999996</v>
      </c>
      <c r="F64" s="28">
        <v>6842062.3799999999</v>
      </c>
      <c r="G64" s="29">
        <v>24.7</v>
      </c>
      <c r="H64" s="30">
        <v>25.1</v>
      </c>
      <c r="I64" s="30">
        <v>24.3</v>
      </c>
      <c r="J64" s="49">
        <f t="shared" si="6"/>
        <v>24.700000000000003</v>
      </c>
      <c r="K64" s="49">
        <f t="shared" si="7"/>
        <v>0</v>
      </c>
      <c r="L64" s="34">
        <f t="shared" si="8"/>
        <v>5815753.0199999996</v>
      </c>
      <c r="M64" s="34">
        <f t="shared" si="9"/>
        <v>6842062.3799999999</v>
      </c>
      <c r="N64" s="34">
        <f t="shared" si="10"/>
        <v>0</v>
      </c>
      <c r="O64" s="34">
        <f t="shared" si="11"/>
        <v>0</v>
      </c>
      <c r="S64" s="46" t="s">
        <v>358</v>
      </c>
      <c r="T64" s="46" t="s">
        <v>359</v>
      </c>
      <c r="U64" s="46" t="s">
        <v>208</v>
      </c>
      <c r="V64" s="46" t="s">
        <v>360</v>
      </c>
      <c r="W64" s="46">
        <v>6538849.8799999999</v>
      </c>
      <c r="X64" s="46" t="s">
        <v>361</v>
      </c>
      <c r="Y64" s="46" t="s">
        <v>361</v>
      </c>
      <c r="Z64" s="46" t="s">
        <v>362</v>
      </c>
      <c r="AA64" s="47">
        <v>4589618.7300000004</v>
      </c>
    </row>
    <row r="65" spans="1:27" ht="255" x14ac:dyDescent="0.2">
      <c r="A65" s="40">
        <v>51</v>
      </c>
      <c r="B65" s="27" t="s">
        <v>165</v>
      </c>
      <c r="C65" s="27" t="s">
        <v>166</v>
      </c>
      <c r="D65" s="27" t="s">
        <v>167</v>
      </c>
      <c r="E65" s="28">
        <v>3219998.9</v>
      </c>
      <c r="F65" s="28">
        <v>3788234</v>
      </c>
      <c r="G65" s="29">
        <v>24.6</v>
      </c>
      <c r="H65" s="49">
        <v>24.9</v>
      </c>
      <c r="I65" s="49">
        <v>24.3</v>
      </c>
      <c r="J65" s="49">
        <f t="shared" si="6"/>
        <v>24.6</v>
      </c>
      <c r="K65" s="49">
        <f t="shared" si="7"/>
        <v>0</v>
      </c>
      <c r="L65" s="34">
        <f t="shared" si="8"/>
        <v>3219998.9</v>
      </c>
      <c r="M65" s="34">
        <f t="shared" si="9"/>
        <v>3788234</v>
      </c>
      <c r="N65" s="34">
        <f t="shared" si="10"/>
        <v>0</v>
      </c>
      <c r="O65" s="34">
        <f t="shared" si="11"/>
        <v>0</v>
      </c>
      <c r="S65" s="46" t="s">
        <v>144</v>
      </c>
      <c r="T65" s="46" t="s">
        <v>146</v>
      </c>
      <c r="U65" s="46" t="s">
        <v>363</v>
      </c>
      <c r="V65" s="46" t="s">
        <v>363</v>
      </c>
      <c r="W65" s="46">
        <v>8067400</v>
      </c>
      <c r="X65" s="46" t="s">
        <v>364</v>
      </c>
      <c r="Y65" s="46" t="s">
        <v>364</v>
      </c>
      <c r="Z65" s="46" t="s">
        <v>188</v>
      </c>
      <c r="AA65" s="47">
        <v>6857290</v>
      </c>
    </row>
    <row r="66" spans="1:27" ht="191.25" x14ac:dyDescent="0.2">
      <c r="A66" s="40">
        <v>52</v>
      </c>
      <c r="B66" s="27" t="s">
        <v>168</v>
      </c>
      <c r="C66" s="27" t="s">
        <v>169</v>
      </c>
      <c r="D66" s="27" t="s">
        <v>170</v>
      </c>
      <c r="E66" s="28">
        <v>631178.56999999995</v>
      </c>
      <c r="F66" s="28">
        <v>757172</v>
      </c>
      <c r="G66" s="29">
        <v>27</v>
      </c>
      <c r="H66" s="53">
        <v>27</v>
      </c>
      <c r="I66" s="53">
        <v>27</v>
      </c>
      <c r="J66" s="49">
        <f t="shared" si="6"/>
        <v>27</v>
      </c>
      <c r="K66" s="49">
        <f t="shared" si="7"/>
        <v>0</v>
      </c>
      <c r="L66" s="34">
        <f t="shared" si="8"/>
        <v>631178.56999999995</v>
      </c>
      <c r="M66" s="34">
        <f t="shared" si="9"/>
        <v>757172</v>
      </c>
      <c r="N66" s="34">
        <f t="shared" si="10"/>
        <v>0</v>
      </c>
      <c r="O66" s="34">
        <f t="shared" si="11"/>
        <v>0</v>
      </c>
      <c r="S66" s="46" t="s">
        <v>141</v>
      </c>
      <c r="T66" s="46" t="s">
        <v>143</v>
      </c>
      <c r="U66" s="46" t="s">
        <v>365</v>
      </c>
      <c r="V66" s="46" t="s">
        <v>366</v>
      </c>
      <c r="W66" s="46">
        <v>53067000.32</v>
      </c>
      <c r="X66" s="46" t="s">
        <v>368</v>
      </c>
      <c r="Y66" s="46" t="s">
        <v>367</v>
      </c>
      <c r="Z66" s="46" t="s">
        <v>316</v>
      </c>
      <c r="AA66" s="47">
        <v>17072262.399999999</v>
      </c>
    </row>
    <row r="67" spans="1:27" ht="13.5" customHeight="1" x14ac:dyDescent="0.2">
      <c r="A67" s="19" t="s">
        <v>8</v>
      </c>
      <c r="B67" s="20"/>
      <c r="C67" s="20"/>
      <c r="D67" s="21"/>
      <c r="E67" s="6">
        <f>SUM(E15:E66)</f>
        <v>407518860.20999992</v>
      </c>
      <c r="F67" s="6">
        <f>SUM(F15:F66)</f>
        <v>552421055.57999992</v>
      </c>
      <c r="G67" s="22"/>
      <c r="H67" s="51"/>
      <c r="I67" s="51"/>
      <c r="J67" s="51"/>
      <c r="K67" s="51"/>
      <c r="L67" s="73" t="s">
        <v>420</v>
      </c>
      <c r="M67" s="74"/>
      <c r="N67" s="45">
        <f>SUM(N38:N66)</f>
        <v>0</v>
      </c>
      <c r="O67" s="45">
        <f>SUM(O38:O66)</f>
        <v>0</v>
      </c>
      <c r="S67" s="46" t="s">
        <v>369</v>
      </c>
      <c r="T67" s="46" t="s">
        <v>370</v>
      </c>
      <c r="U67" s="46" t="s">
        <v>335</v>
      </c>
      <c r="V67" s="46" t="s">
        <v>335</v>
      </c>
      <c r="W67" s="46">
        <v>20475665.600000001</v>
      </c>
      <c r="X67" s="46" t="s">
        <v>372</v>
      </c>
      <c r="Y67" s="46" t="s">
        <v>371</v>
      </c>
      <c r="Z67" s="46" t="s">
        <v>373</v>
      </c>
      <c r="AA67" s="47">
        <v>10996997.73</v>
      </c>
    </row>
    <row r="68" spans="1:27" ht="31.5" customHeight="1" x14ac:dyDescent="0.2">
      <c r="A68" s="14"/>
      <c r="B68" s="4"/>
      <c r="C68" s="4"/>
      <c r="D68" s="12"/>
      <c r="E68" s="4"/>
      <c r="F68" s="5"/>
      <c r="G68" s="4"/>
      <c r="H68" s="52"/>
      <c r="I68" s="4"/>
      <c r="J68" s="4"/>
      <c r="K68" s="4"/>
      <c r="N68" s="44" t="str">
        <f>IF(N67=0,"OK.","NIEZGODNOŚĆ")</f>
        <v>OK.</v>
      </c>
      <c r="O68" s="44" t="str">
        <f>IF(O67=0,"OK.","NIEZGODNOŚĆ")</f>
        <v>OK.</v>
      </c>
      <c r="S68" s="46" t="s">
        <v>22</v>
      </c>
      <c r="T68" s="46" t="s">
        <v>24</v>
      </c>
      <c r="U68" s="46" t="s">
        <v>265</v>
      </c>
      <c r="V68" s="46" t="s">
        <v>374</v>
      </c>
      <c r="W68" s="46">
        <v>12481080.039999999</v>
      </c>
      <c r="X68" s="46" t="s">
        <v>375</v>
      </c>
      <c r="Y68" s="46" t="s">
        <v>375</v>
      </c>
      <c r="Z68" s="46" t="s">
        <v>188</v>
      </c>
      <c r="AA68" s="47">
        <v>10608918.029999999</v>
      </c>
    </row>
    <row r="69" spans="1:27" ht="51" hidden="1" x14ac:dyDescent="0.2">
      <c r="A69" s="14"/>
      <c r="B69" s="4"/>
      <c r="C69" s="4"/>
      <c r="D69" s="12"/>
      <c r="E69" s="4"/>
      <c r="F69" s="5"/>
      <c r="G69" s="4"/>
      <c r="H69" s="4"/>
      <c r="I69" s="4"/>
      <c r="J69" s="4"/>
      <c r="K69" s="4"/>
      <c r="S69" s="46" t="s">
        <v>376</v>
      </c>
      <c r="T69" s="46" t="s">
        <v>377</v>
      </c>
      <c r="U69" s="46" t="s">
        <v>378</v>
      </c>
      <c r="V69" s="46" t="s">
        <v>379</v>
      </c>
      <c r="W69" s="46">
        <v>3737000</v>
      </c>
      <c r="X69" s="46" t="s">
        <v>380</v>
      </c>
      <c r="Y69" s="46" t="s">
        <v>380</v>
      </c>
      <c r="Z69" s="46" t="s">
        <v>188</v>
      </c>
      <c r="AA69" s="47">
        <v>3176450</v>
      </c>
    </row>
    <row r="70" spans="1:27" ht="21" customHeight="1" x14ac:dyDescent="0.2">
      <c r="A70" s="15" t="s">
        <v>13</v>
      </c>
      <c r="B70" s="4"/>
      <c r="C70" s="4"/>
      <c r="D70" s="12"/>
      <c r="E70" s="4"/>
      <c r="F70" s="5"/>
      <c r="G70" s="4"/>
      <c r="H70" s="4"/>
      <c r="I70" s="4"/>
      <c r="J70" s="4"/>
      <c r="K70" s="4"/>
      <c r="S70" s="46" t="s">
        <v>31</v>
      </c>
      <c r="T70" s="46" t="s">
        <v>33</v>
      </c>
      <c r="U70" s="46" t="s">
        <v>205</v>
      </c>
      <c r="V70" s="46" t="s">
        <v>274</v>
      </c>
      <c r="W70" s="46">
        <v>30749056.57</v>
      </c>
      <c r="X70" s="46" t="s">
        <v>382</v>
      </c>
      <c r="Y70" s="46" t="s">
        <v>381</v>
      </c>
      <c r="Z70" s="46" t="s">
        <v>188</v>
      </c>
      <c r="AA70" s="47">
        <v>21423523.02</v>
      </c>
    </row>
    <row r="71" spans="1:27" ht="89.25" x14ac:dyDescent="0.2">
      <c r="A71" s="16" t="s">
        <v>2</v>
      </c>
      <c r="B71" s="17" t="s">
        <v>5</v>
      </c>
      <c r="C71" s="17" t="s">
        <v>3</v>
      </c>
      <c r="D71" s="18" t="s">
        <v>4</v>
      </c>
      <c r="E71" s="17" t="s">
        <v>6</v>
      </c>
      <c r="F71" s="18" t="s">
        <v>7</v>
      </c>
      <c r="G71" s="17" t="s">
        <v>14</v>
      </c>
      <c r="H71" s="39"/>
      <c r="I71" s="39"/>
      <c r="J71" s="39"/>
      <c r="K71" s="39"/>
      <c r="L71" s="38" t="s">
        <v>421</v>
      </c>
      <c r="M71" s="39" t="s">
        <v>422</v>
      </c>
      <c r="N71" s="38" t="s">
        <v>423</v>
      </c>
      <c r="O71" s="39" t="s">
        <v>423</v>
      </c>
      <c r="S71" s="46" t="s">
        <v>84</v>
      </c>
      <c r="T71" s="46" t="s">
        <v>86</v>
      </c>
      <c r="U71" s="46" t="s">
        <v>383</v>
      </c>
      <c r="V71" s="46" t="s">
        <v>384</v>
      </c>
      <c r="W71" s="46">
        <v>11000000</v>
      </c>
      <c r="X71" s="46" t="s">
        <v>386</v>
      </c>
      <c r="Y71" s="46" t="s">
        <v>385</v>
      </c>
      <c r="Z71" s="46" t="s">
        <v>387</v>
      </c>
      <c r="AA71" s="47">
        <v>6823106.5599999996</v>
      </c>
    </row>
    <row r="72" spans="1:27" ht="133.5" customHeight="1" x14ac:dyDescent="0.2">
      <c r="A72" s="13">
        <v>1</v>
      </c>
      <c r="B72" s="27" t="s">
        <v>171</v>
      </c>
      <c r="C72" s="27" t="s">
        <v>172</v>
      </c>
      <c r="D72" s="27" t="s">
        <v>173</v>
      </c>
      <c r="E72" s="28">
        <v>1346156.46</v>
      </c>
      <c r="F72" s="28">
        <v>1932130.46</v>
      </c>
      <c r="G72" s="29">
        <v>20.25</v>
      </c>
      <c r="H72" s="49">
        <v>20.6</v>
      </c>
      <c r="I72" s="49">
        <v>19.899999999999999</v>
      </c>
      <c r="J72" s="49">
        <f>(H72+I72)/2</f>
        <v>20.25</v>
      </c>
      <c r="K72" s="49">
        <f>J72-G72</f>
        <v>0</v>
      </c>
      <c r="L72" s="1">
        <f>VLOOKUP($B72,$S$15:$AA$78,9)</f>
        <v>1346156.46</v>
      </c>
      <c r="M72" s="1">
        <f>VLOOKUP($B72,$S$15:$AA$78,5)</f>
        <v>1932130.46</v>
      </c>
      <c r="N72" s="34">
        <f>L72-E72</f>
        <v>0</v>
      </c>
      <c r="O72" s="34">
        <f>M72-F72</f>
        <v>0</v>
      </c>
      <c r="S72" s="46" t="s">
        <v>388</v>
      </c>
      <c r="T72" s="46" t="s">
        <v>389</v>
      </c>
      <c r="U72" s="46" t="s">
        <v>390</v>
      </c>
      <c r="V72" s="46" t="s">
        <v>391</v>
      </c>
      <c r="W72" s="46">
        <v>21442477.960000001</v>
      </c>
      <c r="X72" s="46" t="s">
        <v>393</v>
      </c>
      <c r="Y72" s="46" t="s">
        <v>392</v>
      </c>
      <c r="Z72" s="46" t="s">
        <v>394</v>
      </c>
      <c r="AA72" s="47">
        <v>14234270.449999999</v>
      </c>
    </row>
    <row r="73" spans="1:27" ht="46.5" customHeight="1" x14ac:dyDescent="0.2">
      <c r="A73" s="19" t="s">
        <v>8</v>
      </c>
      <c r="B73" s="20"/>
      <c r="C73" s="20"/>
      <c r="D73" s="21"/>
      <c r="E73" s="6">
        <f>SUM(E72:E72)</f>
        <v>1346156.46</v>
      </c>
      <c r="F73" s="6">
        <f>SUM(F72:F72)</f>
        <v>1932130.46</v>
      </c>
      <c r="G73" s="22"/>
      <c r="H73" s="51"/>
      <c r="I73" s="51"/>
      <c r="J73" s="51"/>
      <c r="K73" s="51"/>
      <c r="S73" s="46" t="s">
        <v>96</v>
      </c>
      <c r="T73" s="46" t="s">
        <v>98</v>
      </c>
      <c r="U73" s="46" t="s">
        <v>395</v>
      </c>
      <c r="V73" s="46" t="s">
        <v>396</v>
      </c>
      <c r="W73" s="46">
        <v>6850127</v>
      </c>
      <c r="X73" s="46" t="s">
        <v>398</v>
      </c>
      <c r="Y73" s="46" t="s">
        <v>397</v>
      </c>
      <c r="Z73" s="46" t="s">
        <v>188</v>
      </c>
      <c r="AA73" s="47">
        <v>4127622.31</v>
      </c>
    </row>
    <row r="74" spans="1:27" ht="140.25" x14ac:dyDescent="0.2">
      <c r="A74" s="7"/>
      <c r="B74" s="4"/>
      <c r="C74" s="4"/>
      <c r="D74" s="5"/>
      <c r="E74" s="4"/>
      <c r="F74" s="5"/>
      <c r="G74" s="4"/>
      <c r="H74" s="4"/>
      <c r="I74" s="4"/>
      <c r="J74" s="4"/>
      <c r="K74" s="4"/>
      <c r="S74" s="46" t="s">
        <v>90</v>
      </c>
      <c r="T74" s="46" t="s">
        <v>92</v>
      </c>
      <c r="U74" s="46" t="s">
        <v>399</v>
      </c>
      <c r="V74" s="46" t="s">
        <v>399</v>
      </c>
      <c r="W74" s="46">
        <v>7176397.46</v>
      </c>
      <c r="X74" s="46" t="s">
        <v>400</v>
      </c>
      <c r="Y74" s="46" t="s">
        <v>400</v>
      </c>
      <c r="Z74" s="46" t="s">
        <v>188</v>
      </c>
      <c r="AA74" s="47">
        <v>6099937.8399999999</v>
      </c>
    </row>
    <row r="75" spans="1:27" ht="216.75" x14ac:dyDescent="0.2">
      <c r="A75" s="7"/>
      <c r="B75" s="4"/>
      <c r="C75" s="4"/>
      <c r="D75" s="5"/>
      <c r="E75" s="4"/>
      <c r="F75" s="5"/>
      <c r="G75" s="4"/>
      <c r="H75" s="4"/>
      <c r="I75" s="4"/>
      <c r="J75" s="4"/>
      <c r="K75" s="4"/>
      <c r="S75" s="46" t="s">
        <v>28</v>
      </c>
      <c r="T75" s="46" t="s">
        <v>30</v>
      </c>
      <c r="U75" s="46" t="s">
        <v>208</v>
      </c>
      <c r="V75" s="46" t="s">
        <v>208</v>
      </c>
      <c r="W75" s="46">
        <v>12452407.220000001</v>
      </c>
      <c r="X75" s="46" t="s">
        <v>401</v>
      </c>
      <c r="Y75" s="46" t="s">
        <v>401</v>
      </c>
      <c r="Z75" s="46" t="s">
        <v>188</v>
      </c>
      <c r="AA75" s="47">
        <v>10584546.130000001</v>
      </c>
    </row>
    <row r="76" spans="1:27" ht="13.5" customHeight="1" x14ac:dyDescent="0.2">
      <c r="A76" s="7"/>
      <c r="B76" s="4"/>
      <c r="C76" s="4"/>
      <c r="D76" s="8"/>
      <c r="E76" s="7"/>
      <c r="F76" s="8"/>
      <c r="G76" s="4"/>
      <c r="H76" s="4"/>
      <c r="I76" s="4"/>
      <c r="J76" s="4"/>
      <c r="K76" s="4"/>
      <c r="S76" s="46" t="s">
        <v>402</v>
      </c>
      <c r="T76" s="46" t="s">
        <v>403</v>
      </c>
      <c r="U76" s="46" t="s">
        <v>208</v>
      </c>
      <c r="V76" s="46" t="s">
        <v>208</v>
      </c>
      <c r="W76" s="46">
        <v>9373260</v>
      </c>
      <c r="X76" s="46" t="s">
        <v>405</v>
      </c>
      <c r="Y76" s="46" t="s">
        <v>404</v>
      </c>
      <c r="Z76" s="46" t="s">
        <v>406</v>
      </c>
      <c r="AA76" s="47">
        <v>4360114.2</v>
      </c>
    </row>
    <row r="77" spans="1:27" ht="13.5" customHeight="1" x14ac:dyDescent="0.2">
      <c r="A77" s="7"/>
      <c r="B77" s="4"/>
      <c r="C77" s="4"/>
      <c r="D77" s="5"/>
      <c r="E77" s="8" t="s">
        <v>9</v>
      </c>
      <c r="F77" s="7" t="s">
        <v>10</v>
      </c>
      <c r="G77" s="8" t="s">
        <v>11</v>
      </c>
      <c r="H77" s="8"/>
      <c r="I77" s="8"/>
      <c r="J77" s="8"/>
      <c r="K77" s="8"/>
      <c r="S77" s="46" t="s">
        <v>153</v>
      </c>
      <c r="T77" s="46" t="s">
        <v>155</v>
      </c>
      <c r="U77" s="46" t="s">
        <v>273</v>
      </c>
      <c r="V77" s="46" t="s">
        <v>407</v>
      </c>
      <c r="W77" s="46">
        <v>1596194.19</v>
      </c>
      <c r="X77" s="46" t="s">
        <v>408</v>
      </c>
      <c r="Y77" s="46" t="s">
        <v>408</v>
      </c>
      <c r="Z77" s="46" t="s">
        <v>188</v>
      </c>
      <c r="AA77" s="47">
        <v>1356765.06</v>
      </c>
    </row>
    <row r="78" spans="1:27" ht="13.5" customHeight="1" x14ac:dyDescent="0.2">
      <c r="A78" s="7"/>
      <c r="B78" s="4"/>
      <c r="C78" s="4"/>
      <c r="D78" s="5"/>
      <c r="E78" s="4"/>
      <c r="F78" s="5"/>
      <c r="G78" s="4"/>
      <c r="H78" s="4"/>
      <c r="I78" s="4"/>
      <c r="J78" s="4"/>
      <c r="K78" s="4"/>
      <c r="S78" s="46" t="s">
        <v>49</v>
      </c>
      <c r="T78" s="46" t="s">
        <v>51</v>
      </c>
      <c r="U78" s="46" t="s">
        <v>265</v>
      </c>
      <c r="V78" s="46" t="s">
        <v>374</v>
      </c>
      <c r="W78" s="46">
        <v>12500000</v>
      </c>
      <c r="X78" s="46" t="s">
        <v>409</v>
      </c>
      <c r="Y78" s="46" t="s">
        <v>409</v>
      </c>
      <c r="Z78" s="46" t="s">
        <v>188</v>
      </c>
      <c r="AA78" s="47">
        <v>10625000</v>
      </c>
    </row>
    <row r="79" spans="1:27" ht="13.5" customHeight="1" x14ac:dyDescent="0.2">
      <c r="A79" s="23" t="s">
        <v>15</v>
      </c>
      <c r="B79" s="4"/>
      <c r="C79" s="4"/>
      <c r="D79" s="5"/>
      <c r="E79" s="4"/>
      <c r="F79" s="5"/>
      <c r="G79" s="4"/>
      <c r="H79" s="4"/>
      <c r="I79" s="4"/>
      <c r="J79" s="4"/>
      <c r="K79" s="4"/>
    </row>
    <row r="80" spans="1:27" x14ac:dyDescent="0.2">
      <c r="A80" s="7"/>
      <c r="B80" s="4"/>
      <c r="C80" s="4"/>
      <c r="D80" s="5"/>
      <c r="E80" s="4"/>
      <c r="F80" s="5"/>
      <c r="G80" s="4"/>
      <c r="H80" s="4"/>
      <c r="I80" s="4"/>
      <c r="J80" s="4"/>
      <c r="K80" s="4"/>
    </row>
    <row r="81" spans="1:11" x14ac:dyDescent="0.2">
      <c r="A81" s="9"/>
      <c r="B81" s="4"/>
      <c r="C81" s="4"/>
      <c r="D81" s="10"/>
      <c r="E81" s="4"/>
      <c r="F81" s="10"/>
      <c r="G81" s="4"/>
      <c r="H81" s="4"/>
      <c r="I81" s="4"/>
      <c r="J81" s="4"/>
      <c r="K81" s="4"/>
    </row>
    <row r="83" spans="1:11" x14ac:dyDescent="0.2">
      <c r="D83" s="1" t="s">
        <v>178</v>
      </c>
      <c r="E83" s="35">
        <v>408865016.67000002</v>
      </c>
      <c r="F83" s="35">
        <v>554353186.03999996</v>
      </c>
      <c r="G83" s="1" t="s">
        <v>181</v>
      </c>
    </row>
    <row r="84" spans="1:11" x14ac:dyDescent="0.2">
      <c r="D84" s="1" t="s">
        <v>179</v>
      </c>
      <c r="E84" s="36">
        <f>E67+E73</f>
        <v>408865016.6699999</v>
      </c>
      <c r="F84" s="36">
        <f>F67+F73</f>
        <v>554353186.03999996</v>
      </c>
      <c r="G84" s="1" t="s">
        <v>181</v>
      </c>
    </row>
    <row r="85" spans="1:11" x14ac:dyDescent="0.2">
      <c r="D85" s="1" t="s">
        <v>180</v>
      </c>
      <c r="E85" s="37">
        <f>E83-E84</f>
        <v>0</v>
      </c>
      <c r="F85" s="37">
        <f>F83-F84</f>
        <v>0</v>
      </c>
      <c r="G85" s="1" t="s">
        <v>181</v>
      </c>
    </row>
  </sheetData>
  <autoFilter ref="A14:O68"/>
  <mergeCells count="3">
    <mergeCell ref="A4:F4"/>
    <mergeCell ref="S11:AA12"/>
    <mergeCell ref="L67:M67"/>
  </mergeCells>
  <phoneticPr fontId="6" type="noConversion"/>
  <pageMargins left="0.75" right="0.75" top="1" bottom="1" header="0.5" footer="0.5"/>
  <pageSetup paperSize="9" scale="10" orientation="landscape" verticalDpi="599" r:id="rId1"/>
  <headerFooter alignWithMargins="0">
    <oddHeader>&amp;C&amp;G&amp;RZałącznik nr 3.24</oddHeader>
    <oddFooter>Strona &amp;P z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view="pageBreakPreview" zoomScale="96" zoomScaleNormal="75" zoomScaleSheetLayoutView="96" workbookViewId="0">
      <selection activeCell="A2" sqref="A2:E2"/>
    </sheetView>
  </sheetViews>
  <sheetFormatPr defaultRowHeight="12.75" x14ac:dyDescent="0.2"/>
  <cols>
    <col min="1" max="1" width="9.28515625" customWidth="1"/>
    <col min="2" max="2" width="25.140625" customWidth="1"/>
    <col min="3" max="3" width="20.85546875" customWidth="1"/>
    <col min="4" max="4" width="40.28515625" customWidth="1"/>
    <col min="5" max="5" width="21.42578125" customWidth="1"/>
    <col min="6" max="6" width="18.5703125" customWidth="1"/>
    <col min="7" max="7" width="17.28515625" customWidth="1"/>
    <col min="8" max="8" width="14.28515625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77" t="s">
        <v>487</v>
      </c>
      <c r="B2" s="77"/>
      <c r="C2" s="77"/>
      <c r="D2" s="77"/>
      <c r="E2" s="77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">
      <c r="A5" s="78" t="s">
        <v>484</v>
      </c>
      <c r="B5" s="78"/>
      <c r="C5" s="78"/>
      <c r="D5" s="78"/>
      <c r="E5" s="78"/>
      <c r="F5" s="78"/>
      <c r="G5" s="78"/>
    </row>
    <row r="6" spans="1:7" x14ac:dyDescent="0.2">
      <c r="A6" s="3"/>
      <c r="B6" s="3"/>
      <c r="C6" s="3"/>
      <c r="D6" s="3"/>
      <c r="E6" s="3"/>
      <c r="F6" s="3"/>
      <c r="G6" s="3"/>
    </row>
    <row r="7" spans="1:7" x14ac:dyDescent="0.2">
      <c r="A7" s="1" t="s">
        <v>0</v>
      </c>
      <c r="B7" s="3"/>
      <c r="C7" s="3"/>
      <c r="D7" s="3"/>
      <c r="E7" s="3"/>
      <c r="F7" s="3"/>
      <c r="G7" s="3"/>
    </row>
    <row r="8" spans="1:7" x14ac:dyDescent="0.2">
      <c r="A8" s="1" t="s">
        <v>428</v>
      </c>
      <c r="B8" s="3"/>
      <c r="C8" s="3"/>
      <c r="D8" s="3"/>
      <c r="E8" s="3"/>
      <c r="F8" s="3"/>
      <c r="G8" s="3"/>
    </row>
    <row r="9" spans="1:7" x14ac:dyDescent="0.2">
      <c r="A9" s="1" t="s">
        <v>427</v>
      </c>
      <c r="B9" s="3"/>
      <c r="C9" s="3"/>
      <c r="D9" s="3"/>
      <c r="E9" s="3"/>
      <c r="F9" s="3"/>
      <c r="G9" s="3"/>
    </row>
    <row r="10" spans="1:7" x14ac:dyDescent="0.2">
      <c r="A10" s="1" t="s">
        <v>430</v>
      </c>
      <c r="B10" s="3"/>
      <c r="C10" s="3"/>
      <c r="D10" s="3"/>
      <c r="E10" s="3"/>
      <c r="F10" s="3"/>
      <c r="G10" s="3"/>
    </row>
    <row r="11" spans="1:7" x14ac:dyDescent="0.2">
      <c r="A11" s="1" t="s">
        <v>429</v>
      </c>
      <c r="B11" s="3"/>
      <c r="C11" s="3"/>
      <c r="D11" s="3"/>
      <c r="E11" s="3"/>
      <c r="F11" s="3"/>
      <c r="G11" s="3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1" t="s">
        <v>12</v>
      </c>
      <c r="B14" s="4"/>
      <c r="C14" s="4"/>
      <c r="D14" s="5"/>
      <c r="E14" s="4"/>
      <c r="F14" s="5"/>
      <c r="G14" s="4"/>
    </row>
    <row r="15" spans="1:7" ht="51" x14ac:dyDescent="0.2">
      <c r="A15" s="57" t="s">
        <v>486</v>
      </c>
      <c r="B15" s="69" t="s">
        <v>5</v>
      </c>
      <c r="C15" s="69" t="s">
        <v>3</v>
      </c>
      <c r="D15" s="70" t="s">
        <v>4</v>
      </c>
      <c r="E15" s="69" t="s">
        <v>6</v>
      </c>
      <c r="F15" s="70" t="s">
        <v>7</v>
      </c>
      <c r="G15" s="69" t="s">
        <v>14</v>
      </c>
    </row>
    <row r="16" spans="1:7" s="41" customFormat="1" ht="42.75" customHeight="1" x14ac:dyDescent="0.2">
      <c r="A16" s="58">
        <v>1</v>
      </c>
      <c r="B16" s="55" t="s">
        <v>431</v>
      </c>
      <c r="C16" s="24" t="s">
        <v>17</v>
      </c>
      <c r="D16" s="24" t="s">
        <v>18</v>
      </c>
      <c r="E16" s="25">
        <f>'ranking wraz ze sprawdzeniem'!E15</f>
        <v>7749879.8600000003</v>
      </c>
      <c r="F16" s="25">
        <f>'ranking wraz ze sprawdzeniem'!F15</f>
        <v>9119945.7200000007</v>
      </c>
      <c r="G16" s="26">
        <f>'ranking wraz ze sprawdzeniem'!G15</f>
        <v>38.049999999999997</v>
      </c>
    </row>
    <row r="17" spans="1:8" s="41" customFormat="1" ht="58.5" customHeight="1" x14ac:dyDescent="0.2">
      <c r="A17" s="58">
        <v>2</v>
      </c>
      <c r="B17" s="55" t="s">
        <v>432</v>
      </c>
      <c r="C17" s="24" t="s">
        <v>20</v>
      </c>
      <c r="D17" s="24" t="s">
        <v>21</v>
      </c>
      <c r="E17" s="25">
        <f>'ranking wraz ze sprawdzeniem'!E16</f>
        <v>2868254.31</v>
      </c>
      <c r="F17" s="25">
        <f>'ranking wraz ze sprawdzeniem'!F16</f>
        <v>4695583.7</v>
      </c>
      <c r="G17" s="26">
        <f>'ranking wraz ze sprawdzeniem'!G16</f>
        <v>37.4</v>
      </c>
    </row>
    <row r="18" spans="1:8" s="41" customFormat="1" ht="57.75" customHeight="1" x14ac:dyDescent="0.2">
      <c r="A18" s="58">
        <v>3</v>
      </c>
      <c r="B18" s="56" t="s">
        <v>433</v>
      </c>
      <c r="C18" s="27" t="s">
        <v>23</v>
      </c>
      <c r="D18" s="27" t="s">
        <v>24</v>
      </c>
      <c r="E18" s="25">
        <f>'ranking wraz ze sprawdzeniem'!E17</f>
        <v>10608918.029999999</v>
      </c>
      <c r="F18" s="25">
        <f>'ranking wraz ze sprawdzeniem'!F17</f>
        <v>12481080.039999999</v>
      </c>
      <c r="G18" s="26">
        <f>'ranking wraz ze sprawdzeniem'!G17</f>
        <v>37.299999999999997</v>
      </c>
    </row>
    <row r="19" spans="1:8" s="41" customFormat="1" ht="60" customHeight="1" x14ac:dyDescent="0.2">
      <c r="A19" s="58">
        <v>4</v>
      </c>
      <c r="B19" s="55" t="s">
        <v>434</v>
      </c>
      <c r="C19" s="24" t="s">
        <v>29</v>
      </c>
      <c r="D19" s="24" t="s">
        <v>30</v>
      </c>
      <c r="E19" s="25">
        <f>'ranking wraz ze sprawdzeniem'!E19</f>
        <v>10584546.130000001</v>
      </c>
      <c r="F19" s="25">
        <f>'ranking wraz ze sprawdzeniem'!F19</f>
        <v>12452407.220000001</v>
      </c>
      <c r="G19" s="26">
        <f>'ranking wraz ze sprawdzeniem'!G19</f>
        <v>36.85</v>
      </c>
    </row>
    <row r="20" spans="1:8" s="41" customFormat="1" ht="46.5" customHeight="1" x14ac:dyDescent="0.2">
      <c r="A20" s="58">
        <v>5</v>
      </c>
      <c r="B20" s="56" t="s">
        <v>436</v>
      </c>
      <c r="C20" s="27" t="s">
        <v>35</v>
      </c>
      <c r="D20" s="27" t="s">
        <v>36</v>
      </c>
      <c r="E20" s="25">
        <f>'ranking wraz ze sprawdzeniem'!E21</f>
        <v>8069086.54</v>
      </c>
      <c r="F20" s="25">
        <f>'ranking wraz ze sprawdzeniem'!F21</f>
        <v>9493042.9900000002</v>
      </c>
      <c r="G20" s="26">
        <f>'ranking wraz ze sprawdzeniem'!G21</f>
        <v>36.549999999999997</v>
      </c>
    </row>
    <row r="21" spans="1:8" s="41" customFormat="1" ht="30.75" customHeight="1" x14ac:dyDescent="0.2">
      <c r="A21" s="58">
        <v>6</v>
      </c>
      <c r="B21" s="56" t="s">
        <v>437</v>
      </c>
      <c r="C21" s="27" t="s">
        <v>38</v>
      </c>
      <c r="D21" s="27" t="s">
        <v>39</v>
      </c>
      <c r="E21" s="25">
        <f>'ranking wraz ze sprawdzeniem'!E22</f>
        <v>10025085.02</v>
      </c>
      <c r="F21" s="25">
        <f>'ranking wraz ze sprawdzeniem'!F22</f>
        <v>17813601.239999998</v>
      </c>
      <c r="G21" s="26">
        <f>'ranking wraz ze sprawdzeniem'!G22</f>
        <v>35.950000000000003</v>
      </c>
    </row>
    <row r="22" spans="1:8" s="41" customFormat="1" ht="56.25" customHeight="1" x14ac:dyDescent="0.2">
      <c r="A22" s="58">
        <v>7</v>
      </c>
      <c r="B22" s="56" t="s">
        <v>435</v>
      </c>
      <c r="C22" s="27" t="s">
        <v>32</v>
      </c>
      <c r="D22" s="27" t="s">
        <v>33</v>
      </c>
      <c r="E22" s="25">
        <v>21098821.210000001</v>
      </c>
      <c r="F22" s="25">
        <v>30772235.600000001</v>
      </c>
      <c r="G22" s="26">
        <v>35.799999999999997</v>
      </c>
    </row>
    <row r="23" spans="1:8" s="41" customFormat="1" ht="44.25" customHeight="1" x14ac:dyDescent="0.2">
      <c r="A23" s="58">
        <v>8</v>
      </c>
      <c r="B23" s="56" t="s">
        <v>441</v>
      </c>
      <c r="C23" s="27" t="s">
        <v>68</v>
      </c>
      <c r="D23" s="27" t="s">
        <v>69</v>
      </c>
      <c r="E23" s="25">
        <f>'ranking wraz ze sprawdzeniem'!E32</f>
        <v>12590708.720000001</v>
      </c>
      <c r="F23" s="25">
        <f>'ranking wraz ze sprawdzeniem'!F32</f>
        <v>24273708.050000001</v>
      </c>
      <c r="G23" s="26">
        <v>35.5</v>
      </c>
    </row>
    <row r="24" spans="1:8" s="41" customFormat="1" ht="42.75" customHeight="1" x14ac:dyDescent="0.2">
      <c r="A24" s="58">
        <v>9</v>
      </c>
      <c r="B24" s="56" t="s">
        <v>439</v>
      </c>
      <c r="C24" s="27" t="s">
        <v>44</v>
      </c>
      <c r="D24" s="27" t="s">
        <v>45</v>
      </c>
      <c r="E24" s="25">
        <f>'ranking wraz ze sprawdzeniem'!E24</f>
        <v>7812571.3399999999</v>
      </c>
      <c r="F24" s="25">
        <f>'ranking wraz ze sprawdzeniem'!F24</f>
        <v>9191260.4000000004</v>
      </c>
      <c r="G24" s="26">
        <f>'ranking wraz ze sprawdzeniem'!G24</f>
        <v>35.35</v>
      </c>
    </row>
    <row r="25" spans="1:8" s="41" customFormat="1" ht="42" customHeight="1" x14ac:dyDescent="0.2">
      <c r="A25" s="58">
        <v>10</v>
      </c>
      <c r="B25" s="56" t="s">
        <v>443</v>
      </c>
      <c r="C25" s="27" t="s">
        <v>47</v>
      </c>
      <c r="D25" s="27" t="s">
        <v>48</v>
      </c>
      <c r="E25" s="25">
        <f>'ranking wraz ze sprawdzeniem'!E25</f>
        <v>12640621.15</v>
      </c>
      <c r="F25" s="25">
        <f>'ranking wraz ze sprawdzeniem'!F25</f>
        <v>15835331</v>
      </c>
      <c r="G25" s="26">
        <f>'ranking wraz ze sprawdzeniem'!G25</f>
        <v>35.299999999999997</v>
      </c>
      <c r="H25" s="54">
        <f>SUM(E16:E25)</f>
        <v>104048492.31</v>
      </c>
    </row>
    <row r="26" spans="1:8" s="41" customFormat="1" ht="48" customHeight="1" x14ac:dyDescent="0.2">
      <c r="A26" s="58">
        <v>11</v>
      </c>
      <c r="B26" s="55" t="s">
        <v>442</v>
      </c>
      <c r="C26" s="24" t="s">
        <v>485</v>
      </c>
      <c r="D26" s="24" t="s">
        <v>51</v>
      </c>
      <c r="E26" s="25">
        <f>'ranking wraz ze sprawdzeniem'!E26</f>
        <v>10625000</v>
      </c>
      <c r="F26" s="25">
        <f>'ranking wraz ze sprawdzeniem'!F26</f>
        <v>12500000</v>
      </c>
      <c r="G26" s="26">
        <f>'ranking wraz ze sprawdzeniem'!G26</f>
        <v>35</v>
      </c>
    </row>
    <row r="27" spans="1:8" s="41" customFormat="1" ht="61.5" customHeight="1" x14ac:dyDescent="0.2">
      <c r="A27" s="58">
        <v>12</v>
      </c>
      <c r="B27" s="55" t="s">
        <v>438</v>
      </c>
      <c r="C27" s="24" t="s">
        <v>26</v>
      </c>
      <c r="D27" s="24" t="s">
        <v>27</v>
      </c>
      <c r="E27" s="25">
        <f>'ranking wraz ze sprawdzeniem'!E18</f>
        <v>3787654.9</v>
      </c>
      <c r="F27" s="25">
        <f>'ranking wraz ze sprawdzeniem'!F18</f>
        <v>6761836.0199999996</v>
      </c>
      <c r="G27" s="26">
        <v>34.75</v>
      </c>
    </row>
    <row r="28" spans="1:8" s="41" customFormat="1" ht="55.5" customHeight="1" x14ac:dyDescent="0.2">
      <c r="A28" s="58">
        <v>13</v>
      </c>
      <c r="B28" s="55" t="s">
        <v>445</v>
      </c>
      <c r="C28" s="24" t="s">
        <v>56</v>
      </c>
      <c r="D28" s="24" t="s">
        <v>57</v>
      </c>
      <c r="E28" s="25">
        <f>'ranking wraz ze sprawdzeniem'!E28</f>
        <v>10440193.949999999</v>
      </c>
      <c r="F28" s="25">
        <f>'ranking wraz ze sprawdzeniem'!F28</f>
        <v>12485609.33</v>
      </c>
      <c r="G28" s="26">
        <v>34.549999999999997</v>
      </c>
    </row>
    <row r="29" spans="1:8" s="41" customFormat="1" ht="62.25" customHeight="1" x14ac:dyDescent="0.2">
      <c r="A29" s="58">
        <v>14</v>
      </c>
      <c r="B29" s="56" t="s">
        <v>440</v>
      </c>
      <c r="C29" s="27" t="s">
        <v>41</v>
      </c>
      <c r="D29" s="27" t="s">
        <v>42</v>
      </c>
      <c r="E29" s="25">
        <f>'ranking wraz ze sprawdzeniem'!E23</f>
        <v>8108955.75</v>
      </c>
      <c r="F29" s="25">
        <f>'ranking wraz ze sprawdzeniem'!F23</f>
        <v>9539947.9499999993</v>
      </c>
      <c r="G29" s="26">
        <f>'ranking wraz ze sprawdzeniem'!G23</f>
        <v>34.299999999999997</v>
      </c>
    </row>
    <row r="30" spans="1:8" s="41" customFormat="1" ht="38.25" x14ac:dyDescent="0.2">
      <c r="A30" s="58">
        <v>15</v>
      </c>
      <c r="B30" s="56" t="s">
        <v>444</v>
      </c>
      <c r="C30" s="27" t="s">
        <v>53</v>
      </c>
      <c r="D30" s="27" t="s">
        <v>54</v>
      </c>
      <c r="E30" s="25">
        <f>'ranking wraz ze sprawdzeniem'!E27</f>
        <v>1105000</v>
      </c>
      <c r="F30" s="25">
        <f>'ranking wraz ze sprawdzeniem'!F27</f>
        <v>1300000</v>
      </c>
      <c r="G30" s="26">
        <f>'ranking wraz ze sprawdzeniem'!G27</f>
        <v>34</v>
      </c>
    </row>
    <row r="31" spans="1:8" s="41" customFormat="1" ht="73.5" customHeight="1" x14ac:dyDescent="0.2">
      <c r="A31" s="58">
        <v>16</v>
      </c>
      <c r="B31" s="56" t="s">
        <v>446</v>
      </c>
      <c r="C31" s="27" t="s">
        <v>59</v>
      </c>
      <c r="D31" s="27" t="s">
        <v>60</v>
      </c>
      <c r="E31" s="25">
        <f>'ranking wraz ze sprawdzeniem'!E29</f>
        <v>42452600.600000001</v>
      </c>
      <c r="F31" s="25">
        <f>'ranking wraz ze sprawdzeniem'!F29</f>
        <v>49944236</v>
      </c>
      <c r="G31" s="26">
        <f>'ranking wraz ze sprawdzeniem'!G29</f>
        <v>33.75</v>
      </c>
    </row>
    <row r="32" spans="1:8" s="41" customFormat="1" ht="33" customHeight="1" x14ac:dyDescent="0.2">
      <c r="A32" s="58">
        <v>17</v>
      </c>
      <c r="B32" s="56" t="s">
        <v>447</v>
      </c>
      <c r="C32" s="27" t="s">
        <v>62</v>
      </c>
      <c r="D32" s="27" t="s">
        <v>63</v>
      </c>
      <c r="E32" s="25">
        <f>'ranking wraz ze sprawdzeniem'!E30</f>
        <v>12466600.83</v>
      </c>
      <c r="F32" s="25">
        <f>'ranking wraz ze sprawdzeniem'!F30</f>
        <v>15369633.210000001</v>
      </c>
      <c r="G32" s="26">
        <f>'ranking wraz ze sprawdzeniem'!G30</f>
        <v>33.700000000000003</v>
      </c>
    </row>
    <row r="33" spans="1:7" s="41" customFormat="1" ht="48" customHeight="1" x14ac:dyDescent="0.2">
      <c r="A33" s="58">
        <v>18</v>
      </c>
      <c r="B33" s="56" t="s">
        <v>448</v>
      </c>
      <c r="C33" s="27" t="s">
        <v>65</v>
      </c>
      <c r="D33" s="27" t="s">
        <v>66</v>
      </c>
      <c r="E33" s="25">
        <f>'ranking wraz ze sprawdzeniem'!E31</f>
        <v>3353170.95</v>
      </c>
      <c r="F33" s="25">
        <f>'ranking wraz ze sprawdzeniem'!F31</f>
        <v>4105942</v>
      </c>
      <c r="G33" s="26">
        <f>'ranking wraz ze sprawdzeniem'!G31</f>
        <v>33.549999999999997</v>
      </c>
    </row>
    <row r="34" spans="1:7" s="41" customFormat="1" ht="48" customHeight="1" x14ac:dyDescent="0.2">
      <c r="A34" s="58">
        <v>19</v>
      </c>
      <c r="B34" s="56" t="s">
        <v>449</v>
      </c>
      <c r="C34" s="27" t="s">
        <v>71</v>
      </c>
      <c r="D34" s="27" t="s">
        <v>72</v>
      </c>
      <c r="E34" s="25">
        <f>'ranking wraz ze sprawdzeniem'!E33</f>
        <v>4752171.07</v>
      </c>
      <c r="F34" s="25">
        <f>'ranking wraz ze sprawdzeniem'!F33</f>
        <v>6820763.1900000004</v>
      </c>
      <c r="G34" s="26">
        <v>33.549999999999997</v>
      </c>
    </row>
    <row r="35" spans="1:7" s="41" customFormat="1" ht="42" customHeight="1" x14ac:dyDescent="0.2">
      <c r="A35" s="58">
        <v>20</v>
      </c>
      <c r="B35" s="56" t="s">
        <v>454</v>
      </c>
      <c r="C35" s="27" t="s">
        <v>82</v>
      </c>
      <c r="D35" s="27" t="s">
        <v>83</v>
      </c>
      <c r="E35" s="25">
        <f>'ranking wraz ze sprawdzeniem'!E37</f>
        <v>6344787.2300000004</v>
      </c>
      <c r="F35" s="25">
        <f>'ranking wraz ze sprawdzeniem'!F37</f>
        <v>7464455.5700000003</v>
      </c>
      <c r="G35" s="26">
        <v>33.25</v>
      </c>
    </row>
    <row r="36" spans="1:7" s="41" customFormat="1" ht="41.25" customHeight="1" x14ac:dyDescent="0.2">
      <c r="A36" s="58">
        <v>21</v>
      </c>
      <c r="B36" s="56" t="s">
        <v>450</v>
      </c>
      <c r="C36" s="27" t="s">
        <v>94</v>
      </c>
      <c r="D36" s="27" t="s">
        <v>95</v>
      </c>
      <c r="E36" s="25">
        <f>'ranking wraz ze sprawdzeniem'!E41</f>
        <v>10145180.84</v>
      </c>
      <c r="F36" s="25">
        <f>'ranking wraz ze sprawdzeniem'!F41</f>
        <v>13187596.68</v>
      </c>
      <c r="G36" s="26">
        <f>'ranking wraz ze sprawdzeniem'!G41</f>
        <v>33.15</v>
      </c>
    </row>
    <row r="37" spans="1:7" s="41" customFormat="1" ht="59.25" customHeight="1" x14ac:dyDescent="0.2">
      <c r="A37" s="58">
        <v>22</v>
      </c>
      <c r="B37" s="56" t="s">
        <v>451</v>
      </c>
      <c r="C37" s="27" t="s">
        <v>74</v>
      </c>
      <c r="D37" s="27" t="s">
        <v>75</v>
      </c>
      <c r="E37" s="25">
        <f>'ranking wraz ze sprawdzeniem'!E34</f>
        <v>10199309.800000001</v>
      </c>
      <c r="F37" s="25">
        <f>'ranking wraz ze sprawdzeniem'!F34</f>
        <v>11999188</v>
      </c>
      <c r="G37" s="26">
        <f>'ranking wraz ze sprawdzeniem'!G34</f>
        <v>33</v>
      </c>
    </row>
    <row r="38" spans="1:7" s="41" customFormat="1" ht="46.5" customHeight="1" x14ac:dyDescent="0.2">
      <c r="A38" s="58">
        <v>23</v>
      </c>
      <c r="B38" s="56" t="s">
        <v>452</v>
      </c>
      <c r="C38" s="27" t="s">
        <v>77</v>
      </c>
      <c r="D38" s="27" t="s">
        <v>78</v>
      </c>
      <c r="E38" s="25">
        <f>'ranking wraz ze sprawdzeniem'!E35</f>
        <v>1179957.04</v>
      </c>
      <c r="F38" s="25">
        <f>'ranking wraz ze sprawdzeniem'!F35</f>
        <v>1388184.76</v>
      </c>
      <c r="G38" s="26">
        <f>'ranking wraz ze sprawdzeniem'!G35</f>
        <v>33</v>
      </c>
    </row>
    <row r="39" spans="1:7" s="41" customFormat="1" ht="57" customHeight="1" x14ac:dyDescent="0.2">
      <c r="A39" s="58">
        <v>24</v>
      </c>
      <c r="B39" s="56" t="s">
        <v>453</v>
      </c>
      <c r="C39" s="27" t="s">
        <v>80</v>
      </c>
      <c r="D39" s="27" t="s">
        <v>81</v>
      </c>
      <c r="E39" s="25">
        <f>'ranking wraz ze sprawdzeniem'!E36</f>
        <v>6433475.1299999999</v>
      </c>
      <c r="F39" s="25">
        <f>'ranking wraz ze sprawdzeniem'!F36</f>
        <v>7568794.2800000003</v>
      </c>
      <c r="G39" s="26">
        <f>'ranking wraz ze sprawdzeniem'!G36</f>
        <v>32.549999999999997</v>
      </c>
    </row>
    <row r="40" spans="1:7" s="41" customFormat="1" ht="33.75" customHeight="1" x14ac:dyDescent="0.2">
      <c r="A40" s="58">
        <v>25</v>
      </c>
      <c r="B40" s="56" t="s">
        <v>455</v>
      </c>
      <c r="C40" s="27" t="s">
        <v>85</v>
      </c>
      <c r="D40" s="27" t="s">
        <v>86</v>
      </c>
      <c r="E40" s="25">
        <f>'ranking wraz ze sprawdzeniem'!E38</f>
        <v>6823106.5599999996</v>
      </c>
      <c r="F40" s="25">
        <f>'ranking wraz ze sprawdzeniem'!F38</f>
        <v>11000000</v>
      </c>
      <c r="G40" s="26">
        <f>'ranking wraz ze sprawdzeniem'!G38</f>
        <v>31.8</v>
      </c>
    </row>
    <row r="41" spans="1:7" s="41" customFormat="1" ht="59.25" customHeight="1" x14ac:dyDescent="0.2">
      <c r="A41" s="58">
        <v>26</v>
      </c>
      <c r="B41" s="56" t="s">
        <v>472</v>
      </c>
      <c r="C41" s="27" t="s">
        <v>142</v>
      </c>
      <c r="D41" s="27" t="s">
        <v>143</v>
      </c>
      <c r="E41" s="25">
        <f>'ranking wraz ze sprawdzeniem'!E57</f>
        <v>17072262.399999999</v>
      </c>
      <c r="F41" s="25">
        <f>'ranking wraz ze sprawdzeniem'!F57</f>
        <v>53067000.32</v>
      </c>
      <c r="G41" s="26">
        <v>31.75</v>
      </c>
    </row>
    <row r="42" spans="1:7" s="41" customFormat="1" ht="72" customHeight="1" x14ac:dyDescent="0.2">
      <c r="A42" s="58">
        <v>27</v>
      </c>
      <c r="B42" s="56" t="s">
        <v>456</v>
      </c>
      <c r="C42" s="27" t="s">
        <v>88</v>
      </c>
      <c r="D42" s="27" t="s">
        <v>89</v>
      </c>
      <c r="E42" s="25">
        <f>'ranking wraz ze sprawdzeniem'!E39</f>
        <v>4805087.41</v>
      </c>
      <c r="F42" s="25">
        <f>'ranking wraz ze sprawdzeniem'!F39</f>
        <v>9098537.3300000001</v>
      </c>
      <c r="G42" s="26">
        <f>'ranking wraz ze sprawdzeniem'!G39</f>
        <v>31.7</v>
      </c>
    </row>
    <row r="43" spans="1:7" s="41" customFormat="1" ht="51" x14ac:dyDescent="0.2">
      <c r="A43" s="58">
        <v>28</v>
      </c>
      <c r="B43" s="56" t="s">
        <v>460</v>
      </c>
      <c r="C43" s="27" t="s">
        <v>91</v>
      </c>
      <c r="D43" s="27" t="s">
        <v>92</v>
      </c>
      <c r="E43" s="25">
        <f>'ranking wraz ze sprawdzeniem'!E40</f>
        <v>6099937.8399999999</v>
      </c>
      <c r="F43" s="25">
        <f>'ranking wraz ze sprawdzeniem'!F40</f>
        <v>7176397.46</v>
      </c>
      <c r="G43" s="26">
        <f>'ranking wraz ze sprawdzeniem'!G40</f>
        <v>31.5</v>
      </c>
    </row>
    <row r="44" spans="1:7" s="41" customFormat="1" ht="44.25" customHeight="1" x14ac:dyDescent="0.2">
      <c r="A44" s="58">
        <v>29</v>
      </c>
      <c r="B44" s="56" t="s">
        <v>457</v>
      </c>
      <c r="C44" s="27" t="s">
        <v>97</v>
      </c>
      <c r="D44" s="27" t="s">
        <v>98</v>
      </c>
      <c r="E44" s="25">
        <f>'ranking wraz ze sprawdzeniem'!E42</f>
        <v>4127622.31</v>
      </c>
      <c r="F44" s="25">
        <f>'ranking wraz ze sprawdzeniem'!F42</f>
        <v>6850127</v>
      </c>
      <c r="G44" s="26">
        <f>'ranking wraz ze sprawdzeniem'!G42</f>
        <v>30.9</v>
      </c>
    </row>
    <row r="45" spans="1:7" s="41" customFormat="1" ht="32.25" customHeight="1" x14ac:dyDescent="0.2">
      <c r="A45" s="58">
        <v>30</v>
      </c>
      <c r="B45" s="56" t="s">
        <v>458</v>
      </c>
      <c r="C45" s="27" t="s">
        <v>100</v>
      </c>
      <c r="D45" s="27" t="s">
        <v>101</v>
      </c>
      <c r="E45" s="25">
        <f>'ranking wraz ze sprawdzeniem'!E43</f>
        <v>1721583.37</v>
      </c>
      <c r="F45" s="25">
        <f>'ranking wraz ze sprawdzeniem'!F43</f>
        <v>2025392.21</v>
      </c>
      <c r="G45" s="26">
        <f>'ranking wraz ze sprawdzeniem'!G43</f>
        <v>30.75</v>
      </c>
    </row>
    <row r="46" spans="1:7" s="41" customFormat="1" ht="51" x14ac:dyDescent="0.2">
      <c r="A46" s="58">
        <v>31</v>
      </c>
      <c r="B46" s="56" t="s">
        <v>459</v>
      </c>
      <c r="C46" s="27" t="s">
        <v>103</v>
      </c>
      <c r="D46" s="27" t="s">
        <v>104</v>
      </c>
      <c r="E46" s="25">
        <f>'ranking wraz ze sprawdzeniem'!E44</f>
        <v>14860706.550000001</v>
      </c>
      <c r="F46" s="25">
        <f>'ranking wraz ze sprawdzeniem'!F44</f>
        <v>17483184.18</v>
      </c>
      <c r="G46" s="26">
        <f>'ranking wraz ze sprawdzeniem'!G44</f>
        <v>30.15</v>
      </c>
    </row>
    <row r="47" spans="1:7" s="41" customFormat="1" ht="51" x14ac:dyDescent="0.2">
      <c r="A47" s="58">
        <v>32</v>
      </c>
      <c r="B47" s="56" t="s">
        <v>461</v>
      </c>
      <c r="C47" s="27" t="s">
        <v>106</v>
      </c>
      <c r="D47" s="27" t="s">
        <v>107</v>
      </c>
      <c r="E47" s="25">
        <f>'ranking wraz ze sprawdzeniem'!E45</f>
        <v>5668600.3899999997</v>
      </c>
      <c r="F47" s="25">
        <f>'ranking wraz ze sprawdzeniem'!F45</f>
        <v>6668941.6399999997</v>
      </c>
      <c r="G47" s="26">
        <f>'ranking wraz ze sprawdzeniem'!G45</f>
        <v>30.1</v>
      </c>
    </row>
    <row r="48" spans="1:7" s="41" customFormat="1" ht="49.5" customHeight="1" x14ac:dyDescent="0.2">
      <c r="A48" s="58">
        <v>33</v>
      </c>
      <c r="B48" s="56" t="s">
        <v>462</v>
      </c>
      <c r="C48" s="27" t="s">
        <v>109</v>
      </c>
      <c r="D48" s="27" t="s">
        <v>110</v>
      </c>
      <c r="E48" s="25">
        <f>'ranking wraz ze sprawdzeniem'!E46</f>
        <v>7325930.7199999997</v>
      </c>
      <c r="F48" s="25">
        <f>'ranking wraz ze sprawdzeniem'!F46</f>
        <v>8618742.0299999993</v>
      </c>
      <c r="G48" s="26">
        <f>'ranking wraz ze sprawdzeniem'!G46</f>
        <v>29.75</v>
      </c>
    </row>
    <row r="49" spans="1:7" s="41" customFormat="1" ht="41.25" customHeight="1" x14ac:dyDescent="0.2">
      <c r="A49" s="58">
        <v>34</v>
      </c>
      <c r="B49" s="56" t="s">
        <v>463</v>
      </c>
      <c r="C49" s="27" t="s">
        <v>112</v>
      </c>
      <c r="D49" s="27" t="s">
        <v>113</v>
      </c>
      <c r="E49" s="25">
        <f>'ranking wraz ze sprawdzeniem'!E47</f>
        <v>16906083.5</v>
      </c>
      <c r="F49" s="25">
        <f>'ranking wraz ze sprawdzeniem'!F47</f>
        <v>19895000</v>
      </c>
      <c r="G49" s="26">
        <f>'ranking wraz ze sprawdzeniem'!G47</f>
        <v>29.6</v>
      </c>
    </row>
    <row r="50" spans="1:7" s="41" customFormat="1" ht="51" x14ac:dyDescent="0.2">
      <c r="A50" s="58">
        <v>35</v>
      </c>
      <c r="B50" s="56" t="s">
        <v>464</v>
      </c>
      <c r="C50" s="27" t="s">
        <v>115</v>
      </c>
      <c r="D50" s="27" t="s">
        <v>116</v>
      </c>
      <c r="E50" s="25">
        <f>'ranking wraz ze sprawdzeniem'!E48</f>
        <v>25499992.18</v>
      </c>
      <c r="F50" s="25">
        <f>'ranking wraz ze sprawdzeniem'!F48</f>
        <v>29999990.800000001</v>
      </c>
      <c r="G50" s="26">
        <f>'ranking wraz ze sprawdzeniem'!G48</f>
        <v>29.45</v>
      </c>
    </row>
    <row r="51" spans="1:7" s="41" customFormat="1" ht="51" x14ac:dyDescent="0.2">
      <c r="A51" s="58">
        <v>36</v>
      </c>
      <c r="B51" s="56" t="s">
        <v>465</v>
      </c>
      <c r="C51" s="27" t="s">
        <v>118</v>
      </c>
      <c r="D51" s="27" t="s">
        <v>119</v>
      </c>
      <c r="E51" s="25">
        <f>'ranking wraz ze sprawdzeniem'!E49</f>
        <v>3636620.45</v>
      </c>
      <c r="F51" s="25">
        <f>'ranking wraz ze sprawdzeniem'!F49</f>
        <v>4278377</v>
      </c>
      <c r="G51" s="26">
        <f>'ranking wraz ze sprawdzeniem'!G49</f>
        <v>29.35</v>
      </c>
    </row>
    <row r="52" spans="1:7" s="41" customFormat="1" ht="63.75" x14ac:dyDescent="0.2">
      <c r="A52" s="58">
        <v>37</v>
      </c>
      <c r="B52" s="56" t="s">
        <v>466</v>
      </c>
      <c r="C52" s="27" t="s">
        <v>121</v>
      </c>
      <c r="D52" s="27" t="s">
        <v>122</v>
      </c>
      <c r="E52" s="25">
        <f>'ranking wraz ze sprawdzeniem'!E50</f>
        <v>965090</v>
      </c>
      <c r="F52" s="25">
        <f>'ranking wraz ze sprawdzeniem'!F50</f>
        <v>2078460</v>
      </c>
      <c r="G52" s="26">
        <f>'ranking wraz ze sprawdzeniem'!G50</f>
        <v>29.1</v>
      </c>
    </row>
    <row r="53" spans="1:7" s="41" customFormat="1" ht="71.25" customHeight="1" x14ac:dyDescent="0.2">
      <c r="A53" s="58">
        <v>38</v>
      </c>
      <c r="B53" s="56" t="s">
        <v>473</v>
      </c>
      <c r="C53" s="27" t="s">
        <v>145</v>
      </c>
      <c r="D53" s="27" t="s">
        <v>146</v>
      </c>
      <c r="E53" s="25">
        <f>'ranking wraz ze sprawdzeniem'!E58</f>
        <v>6857290</v>
      </c>
      <c r="F53" s="25">
        <f>'ranking wraz ze sprawdzeniem'!F58</f>
        <v>8067400</v>
      </c>
      <c r="G53" s="26">
        <v>29.05</v>
      </c>
    </row>
    <row r="54" spans="1:7" s="41" customFormat="1" ht="45.75" customHeight="1" x14ac:dyDescent="0.2">
      <c r="A54" s="58">
        <v>39</v>
      </c>
      <c r="B54" s="56" t="s">
        <v>467</v>
      </c>
      <c r="C54" s="27" t="s">
        <v>124</v>
      </c>
      <c r="D54" s="27" t="s">
        <v>125</v>
      </c>
      <c r="E54" s="25">
        <f>'ranking wraz ze sprawdzeniem'!E51</f>
        <v>4120594.51</v>
      </c>
      <c r="F54" s="25">
        <f>'ranking wraz ze sprawdzeniem'!F51</f>
        <v>4974208.8099999996</v>
      </c>
      <c r="G54" s="26">
        <f>'ranking wraz ze sprawdzeniem'!G51</f>
        <v>28.95</v>
      </c>
    </row>
    <row r="55" spans="1:7" s="41" customFormat="1" ht="72.75" customHeight="1" x14ac:dyDescent="0.2">
      <c r="A55" s="58">
        <v>40</v>
      </c>
      <c r="B55" s="56" t="s">
        <v>468</v>
      </c>
      <c r="C55" s="27" t="s">
        <v>127</v>
      </c>
      <c r="D55" s="27" t="s">
        <v>128</v>
      </c>
      <c r="E55" s="25">
        <f>'ranking wraz ze sprawdzeniem'!E52</f>
        <v>5655117.9800000004</v>
      </c>
      <c r="F55" s="25">
        <f>'ranking wraz ze sprawdzeniem'!F52</f>
        <v>6653079.9800000004</v>
      </c>
      <c r="G55" s="26">
        <f>'ranking wraz ze sprawdzeniem'!G52</f>
        <v>28.95</v>
      </c>
    </row>
    <row r="56" spans="1:7" s="41" customFormat="1" ht="25.5" x14ac:dyDescent="0.2">
      <c r="A56" s="58">
        <v>41</v>
      </c>
      <c r="B56" s="56" t="s">
        <v>469</v>
      </c>
      <c r="C56" s="27" t="s">
        <v>130</v>
      </c>
      <c r="D56" s="27" t="s">
        <v>131</v>
      </c>
      <c r="E56" s="25">
        <f>'ranking wraz ze sprawdzeniem'!E53</f>
        <v>1435102.34</v>
      </c>
      <c r="F56" s="25">
        <f>'ranking wraz ze sprawdzeniem'!F53</f>
        <v>1708355.7</v>
      </c>
      <c r="G56" s="26">
        <f>'ranking wraz ze sprawdzeniem'!G53</f>
        <v>28.8</v>
      </c>
    </row>
    <row r="57" spans="1:7" s="41" customFormat="1" ht="38.25" x14ac:dyDescent="0.2">
      <c r="A57" s="58">
        <v>42</v>
      </c>
      <c r="B57" s="56" t="s">
        <v>470</v>
      </c>
      <c r="C57" s="27" t="s">
        <v>133</v>
      </c>
      <c r="D57" s="27" t="s">
        <v>134</v>
      </c>
      <c r="E57" s="25">
        <f>'ranking wraz ze sprawdzeniem'!E54</f>
        <v>2118551.9</v>
      </c>
      <c r="F57" s="25">
        <f>'ranking wraz ze sprawdzeniem'!F54</f>
        <v>2492414</v>
      </c>
      <c r="G57" s="26">
        <f>'ranking wraz ze sprawdzeniem'!G54</f>
        <v>28.75</v>
      </c>
    </row>
    <row r="58" spans="1:7" s="41" customFormat="1" ht="38.25" x14ac:dyDescent="0.2">
      <c r="A58" s="58">
        <v>43</v>
      </c>
      <c r="B58" s="56" t="s">
        <v>482</v>
      </c>
      <c r="C58" s="27" t="s">
        <v>136</v>
      </c>
      <c r="D58" s="27" t="s">
        <v>137</v>
      </c>
      <c r="E58" s="25">
        <f>'ranking wraz ze sprawdzeniem'!E55</f>
        <v>485319.4</v>
      </c>
      <c r="F58" s="25">
        <f>'ranking wraz ze sprawdzeniem'!F55</f>
        <v>570964</v>
      </c>
      <c r="G58" s="26">
        <f>'ranking wraz ze sprawdzeniem'!G55</f>
        <v>28.6</v>
      </c>
    </row>
    <row r="59" spans="1:7" s="41" customFormat="1" ht="73.5" customHeight="1" x14ac:dyDescent="0.2">
      <c r="A59" s="58">
        <v>44</v>
      </c>
      <c r="B59" s="56" t="s">
        <v>471</v>
      </c>
      <c r="C59" s="27" t="s">
        <v>139</v>
      </c>
      <c r="D59" s="27" t="s">
        <v>140</v>
      </c>
      <c r="E59" s="25">
        <f>'ranking wraz ze sprawdzeniem'!E56</f>
        <v>4821938.5199999996</v>
      </c>
      <c r="F59" s="25">
        <f>'ranking wraz ze sprawdzeniem'!F56</f>
        <v>6988000</v>
      </c>
      <c r="G59" s="26">
        <f>'ranking wraz ze sprawdzeniem'!G56</f>
        <v>28.35</v>
      </c>
    </row>
    <row r="60" spans="1:7" s="41" customFormat="1" ht="42" customHeight="1" x14ac:dyDescent="0.2">
      <c r="A60" s="58">
        <v>45</v>
      </c>
      <c r="B60" s="56" t="s">
        <v>474</v>
      </c>
      <c r="C60" s="27" t="s">
        <v>148</v>
      </c>
      <c r="D60" s="27" t="s">
        <v>149</v>
      </c>
      <c r="E60" s="25">
        <f>'ranking wraz ze sprawdzeniem'!E59</f>
        <v>459019.04</v>
      </c>
      <c r="F60" s="25">
        <f>'ranking wraz ze sprawdzeniem'!F59</f>
        <v>540022.41</v>
      </c>
      <c r="G60" s="26">
        <f>'ranking wraz ze sprawdzeniem'!G59</f>
        <v>27.3</v>
      </c>
    </row>
    <row r="61" spans="1:7" s="41" customFormat="1" ht="45.75" customHeight="1" x14ac:dyDescent="0.2">
      <c r="A61" s="58">
        <v>46</v>
      </c>
      <c r="B61" s="56" t="s">
        <v>475</v>
      </c>
      <c r="C61" s="27" t="s">
        <v>169</v>
      </c>
      <c r="D61" s="27" t="s">
        <v>170</v>
      </c>
      <c r="E61" s="25">
        <f>'ranking wraz ze sprawdzeniem'!E66</f>
        <v>631178.56999999995</v>
      </c>
      <c r="F61" s="25">
        <f>'ranking wraz ze sprawdzeniem'!F66</f>
        <v>757172</v>
      </c>
      <c r="G61" s="26">
        <f>'ranking wraz ze sprawdzeniem'!G66</f>
        <v>27</v>
      </c>
    </row>
    <row r="62" spans="1:7" s="41" customFormat="1" ht="86.25" customHeight="1" x14ac:dyDescent="0.2">
      <c r="A62" s="58">
        <v>47</v>
      </c>
      <c r="B62" s="56" t="s">
        <v>476</v>
      </c>
      <c r="C62" s="27" t="s">
        <v>151</v>
      </c>
      <c r="D62" s="27" t="s">
        <v>152</v>
      </c>
      <c r="E62" s="25">
        <f>'ranking wraz ze sprawdzeniem'!E60</f>
        <v>1275000</v>
      </c>
      <c r="F62" s="25">
        <f>'ranking wraz ze sprawdzeniem'!F60</f>
        <v>1500000</v>
      </c>
      <c r="G62" s="26">
        <f>'ranking wraz ze sprawdzeniem'!G60</f>
        <v>26.65</v>
      </c>
    </row>
    <row r="63" spans="1:7" s="41" customFormat="1" ht="36.75" customHeight="1" x14ac:dyDescent="0.2">
      <c r="A63" s="58">
        <v>48</v>
      </c>
      <c r="B63" s="56" t="s">
        <v>477</v>
      </c>
      <c r="C63" s="27" t="s">
        <v>154</v>
      </c>
      <c r="D63" s="27" t="s">
        <v>155</v>
      </c>
      <c r="E63" s="25">
        <f>'ranking wraz ze sprawdzeniem'!E61</f>
        <v>1356765.06</v>
      </c>
      <c r="F63" s="25">
        <f>'ranking wraz ze sprawdzeniem'!F61</f>
        <v>1596194.19</v>
      </c>
      <c r="G63" s="26">
        <f>'ranking wraz ze sprawdzeniem'!G61</f>
        <v>26.1</v>
      </c>
    </row>
    <row r="64" spans="1:7" s="41" customFormat="1" ht="51" x14ac:dyDescent="0.2">
      <c r="A64" s="58">
        <v>49</v>
      </c>
      <c r="B64" s="56" t="s">
        <v>478</v>
      </c>
      <c r="C64" s="27" t="s">
        <v>157</v>
      </c>
      <c r="D64" s="27" t="s">
        <v>158</v>
      </c>
      <c r="E64" s="25">
        <f>'ranking wraz ze sprawdzeniem'!E62</f>
        <v>7990121.4100000001</v>
      </c>
      <c r="F64" s="25">
        <f>'ranking wraz ze sprawdzeniem'!F62</f>
        <v>9400142.8399999999</v>
      </c>
      <c r="G64" s="26">
        <f>'ranking wraz ze sprawdzeniem'!G62</f>
        <v>25.95</v>
      </c>
    </row>
    <row r="65" spans="1:7" s="41" customFormat="1" ht="63.75" x14ac:dyDescent="0.2">
      <c r="A65" s="58">
        <v>50</v>
      </c>
      <c r="B65" s="56" t="s">
        <v>479</v>
      </c>
      <c r="C65" s="27" t="s">
        <v>160</v>
      </c>
      <c r="D65" s="27" t="s">
        <v>161</v>
      </c>
      <c r="E65" s="25">
        <f>'ranking wraz ze sprawdzeniem'!E63</f>
        <v>9997233.6699999999</v>
      </c>
      <c r="F65" s="25">
        <f>'ranking wraz ze sprawdzeniem'!F63</f>
        <v>11761451.380000001</v>
      </c>
      <c r="G65" s="26">
        <f>'ranking wraz ze sprawdzeniem'!G63</f>
        <v>25.8</v>
      </c>
    </row>
    <row r="66" spans="1:7" s="41" customFormat="1" ht="51" x14ac:dyDescent="0.2">
      <c r="A66" s="58">
        <v>51</v>
      </c>
      <c r="B66" s="56" t="s">
        <v>480</v>
      </c>
      <c r="C66" s="27" t="s">
        <v>163</v>
      </c>
      <c r="D66" s="27" t="s">
        <v>164</v>
      </c>
      <c r="E66" s="25">
        <f>'ranking wraz ze sprawdzeniem'!E64</f>
        <v>5815753.0199999996</v>
      </c>
      <c r="F66" s="25">
        <f>'ranking wraz ze sprawdzeniem'!F64</f>
        <v>6842062.3799999999</v>
      </c>
      <c r="G66" s="26">
        <f>'ranking wraz ze sprawdzeniem'!G64</f>
        <v>24.7</v>
      </c>
    </row>
    <row r="67" spans="1:7" s="41" customFormat="1" ht="51" x14ac:dyDescent="0.2">
      <c r="A67" s="58">
        <v>52</v>
      </c>
      <c r="B67" s="56" t="s">
        <v>481</v>
      </c>
      <c r="C67" s="27" t="s">
        <v>166</v>
      </c>
      <c r="D67" s="27" t="s">
        <v>167</v>
      </c>
      <c r="E67" s="25">
        <f>'ranking wraz ze sprawdzeniem'!E65</f>
        <v>3219998.9</v>
      </c>
      <c r="F67" s="25">
        <f>'ranking wraz ze sprawdzeniem'!F65</f>
        <v>3788234</v>
      </c>
      <c r="G67" s="26">
        <f>'ranking wraz ze sprawdzeniem'!G65</f>
        <v>24.6</v>
      </c>
    </row>
    <row r="68" spans="1:7" x14ac:dyDescent="0.2">
      <c r="A68" s="75" t="s">
        <v>8</v>
      </c>
      <c r="B68" s="76"/>
      <c r="C68" s="59"/>
      <c r="D68" s="60"/>
      <c r="E68" s="68">
        <f>SUM(E16:E67)</f>
        <v>407194158.39999998</v>
      </c>
      <c r="F68" s="68">
        <f>SUM(F16:F67)</f>
        <v>552444234.6099999</v>
      </c>
      <c r="G68" s="61"/>
    </row>
    <row r="69" spans="1:7" x14ac:dyDescent="0.2">
      <c r="A69" s="62"/>
      <c r="B69" s="63"/>
      <c r="C69" s="63"/>
      <c r="D69" s="64"/>
      <c r="E69" s="63"/>
      <c r="F69" s="65"/>
      <c r="G69" s="63"/>
    </row>
    <row r="70" spans="1:7" x14ac:dyDescent="0.2">
      <c r="A70" s="62"/>
      <c r="B70" s="63"/>
      <c r="C70" s="63"/>
      <c r="D70" s="64"/>
      <c r="E70" s="63"/>
      <c r="F70" s="65"/>
      <c r="G70" s="63"/>
    </row>
    <row r="71" spans="1:7" x14ac:dyDescent="0.2">
      <c r="A71" s="66" t="s">
        <v>13</v>
      </c>
      <c r="B71" s="63"/>
      <c r="C71" s="63"/>
      <c r="D71" s="64"/>
      <c r="E71" s="63"/>
      <c r="F71" s="65"/>
      <c r="G71" s="63"/>
    </row>
    <row r="72" spans="1:7" ht="51" x14ac:dyDescent="0.2">
      <c r="A72" s="57" t="s">
        <v>2</v>
      </c>
      <c r="B72" s="69" t="s">
        <v>5</v>
      </c>
      <c r="C72" s="69" t="s">
        <v>3</v>
      </c>
      <c r="D72" s="70" t="s">
        <v>4</v>
      </c>
      <c r="E72" s="69" t="s">
        <v>6</v>
      </c>
      <c r="F72" s="70" t="s">
        <v>7</v>
      </c>
      <c r="G72" s="69" t="s">
        <v>14</v>
      </c>
    </row>
    <row r="73" spans="1:7" ht="72" customHeight="1" x14ac:dyDescent="0.2">
      <c r="A73" s="67">
        <v>1</v>
      </c>
      <c r="B73" s="56" t="s">
        <v>483</v>
      </c>
      <c r="C73" s="27" t="s">
        <v>172</v>
      </c>
      <c r="D73" s="27" t="s">
        <v>173</v>
      </c>
      <c r="E73" s="28">
        <f>'ranking wraz ze sprawdzeniem'!E72</f>
        <v>1346156.46</v>
      </c>
      <c r="F73" s="28">
        <f>'ranking wraz ze sprawdzeniem'!F72</f>
        <v>1932130.46</v>
      </c>
      <c r="G73" s="28">
        <f>'ranking wraz ze sprawdzeniem'!G72</f>
        <v>20.25</v>
      </c>
    </row>
    <row r="74" spans="1:7" x14ac:dyDescent="0.2">
      <c r="A74" s="75" t="s">
        <v>8</v>
      </c>
      <c r="B74" s="76"/>
      <c r="C74" s="59"/>
      <c r="D74" s="60"/>
      <c r="E74" s="68">
        <f>SUM(E73:E73)</f>
        <v>1346156.46</v>
      </c>
      <c r="F74" s="68">
        <f>SUM(F73:F73)</f>
        <v>1932130.46</v>
      </c>
      <c r="G74" s="61"/>
    </row>
    <row r="75" spans="1:7" x14ac:dyDescent="0.2">
      <c r="A75" s="7"/>
      <c r="B75" s="4"/>
      <c r="C75" s="4"/>
      <c r="D75" s="5"/>
      <c r="E75" s="4"/>
      <c r="F75" s="5"/>
      <c r="G75" s="4"/>
    </row>
    <row r="76" spans="1:7" x14ac:dyDescent="0.2">
      <c r="A76" s="7"/>
      <c r="B76" s="4"/>
      <c r="C76" s="4"/>
      <c r="D76" s="5"/>
      <c r="E76" s="4"/>
      <c r="F76" s="5"/>
      <c r="G76" s="4"/>
    </row>
    <row r="77" spans="1:7" x14ac:dyDescent="0.2">
      <c r="A77" s="7"/>
      <c r="B77" s="4"/>
      <c r="C77" s="4"/>
      <c r="D77" s="8"/>
      <c r="E77" s="7"/>
      <c r="F77" s="8"/>
      <c r="G77" s="4"/>
    </row>
    <row r="78" spans="1:7" x14ac:dyDescent="0.2">
      <c r="A78" s="7"/>
      <c r="B78" s="4"/>
      <c r="C78" s="4"/>
      <c r="D78" s="5"/>
      <c r="E78" s="8" t="s">
        <v>9</v>
      </c>
      <c r="F78" s="7" t="s">
        <v>10</v>
      </c>
      <c r="G78" s="8" t="s">
        <v>11</v>
      </c>
    </row>
  </sheetData>
  <mergeCells count="4">
    <mergeCell ref="A74:B74"/>
    <mergeCell ref="A68:B68"/>
    <mergeCell ref="A2:E2"/>
    <mergeCell ref="A5:G5"/>
  </mergeCells>
  <pageMargins left="0.70866141732283472" right="0.70866141732283472" top="1.0236220472440944" bottom="0.74803149606299213" header="0.31496062992125984" footer="0.31496062992125984"/>
  <pageSetup paperSize="9" scale="8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ranking wraz ze sprawdzeniem</vt:lpstr>
      <vt:lpstr>Właściwa lista rankingowa</vt:lpstr>
      <vt:lpstr>'Właściwa lista rankingowa'!Obszar_wydruku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</dc:creator>
  <cp:lastModifiedBy>Morawin Anna</cp:lastModifiedBy>
  <cp:lastPrinted>2011-08-08T04:59:40Z</cp:lastPrinted>
  <dcterms:created xsi:type="dcterms:W3CDTF">2009-08-04T12:39:16Z</dcterms:created>
  <dcterms:modified xsi:type="dcterms:W3CDTF">2012-01-03T12:53:21Z</dcterms:modified>
</cp:coreProperties>
</file>