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8900" windowHeight="117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53" i="1"/>
  <c r="I52"/>
  <c r="L51"/>
  <c r="I51"/>
  <c r="L50"/>
  <c r="I50"/>
  <c r="L49"/>
  <c r="I49"/>
  <c r="L48"/>
  <c r="I48"/>
  <c r="L47"/>
  <c r="I47"/>
  <c r="L46"/>
  <c r="I46"/>
  <c r="L45"/>
  <c r="I45"/>
  <c r="J44"/>
  <c r="L43"/>
  <c r="J42"/>
  <c r="L41"/>
  <c r="I41"/>
  <c r="L40"/>
  <c r="L39"/>
  <c r="I39"/>
  <c r="L38"/>
  <c r="I38"/>
  <c r="J37"/>
  <c r="L36"/>
  <c r="I36"/>
  <c r="L35"/>
  <c r="I35"/>
  <c r="J34"/>
  <c r="L33"/>
  <c r="I33"/>
  <c r="L32"/>
  <c r="I32"/>
  <c r="J31"/>
  <c r="L30"/>
  <c r="I30"/>
  <c r="L29"/>
  <c r="I29"/>
  <c r="J28"/>
  <c r="L27"/>
  <c r="I27"/>
  <c r="L26"/>
  <c r="L25"/>
  <c r="I24"/>
  <c r="L23"/>
  <c r="L22"/>
  <c r="I22"/>
  <c r="J21"/>
  <c r="I20"/>
  <c r="L19"/>
  <c r="I19"/>
  <c r="J18"/>
  <c r="L17"/>
  <c r="J16"/>
  <c r="L15"/>
  <c r="I15"/>
  <c r="J14"/>
  <c r="L13"/>
  <c r="I13"/>
  <c r="L12"/>
  <c r="I12"/>
  <c r="L11"/>
  <c r="I11"/>
  <c r="L10"/>
  <c r="I10"/>
  <c r="L9"/>
  <c r="I9"/>
  <c r="L8"/>
  <c r="I8"/>
  <c r="J7"/>
  <c r="L6"/>
  <c r="I6"/>
  <c r="M5"/>
  <c r="L5"/>
  <c r="I5"/>
  <c r="L4"/>
  <c r="I4"/>
</calcChain>
</file>

<file path=xl/sharedStrings.xml><?xml version="1.0" encoding="utf-8"?>
<sst xmlns="http://schemas.openxmlformats.org/spreadsheetml/2006/main" count="203" uniqueCount="153">
  <si>
    <t>Załącznik do Uchwały Nr 1867/189/III/2008 Zarządu Województwa Śląskiego z dnia 19 sierpnia 2008 r.</t>
  </si>
  <si>
    <t>L.p</t>
  </si>
  <si>
    <t>Działanie/Podziałanie (nr i nazwa)</t>
  </si>
  <si>
    <t>Tytuł projektu</t>
  </si>
  <si>
    <t>Beneficjent (lider + partnerzy)</t>
  </si>
  <si>
    <t xml:space="preserve">Termin realizacji projektu  </t>
  </si>
  <si>
    <t>Koszt całkowity realizacji projektu (PLN)</t>
  </si>
  <si>
    <t>Koszty kwalifkowane (PLN)</t>
  </si>
  <si>
    <t>Koszty niekwalifikowane (PLN)</t>
  </si>
  <si>
    <t>% dofinansowania</t>
  </si>
  <si>
    <t>Wnioskowana kwota dofinansowania (PLN)</t>
  </si>
  <si>
    <t>Koszt całkowity netto (PLN)</t>
  </si>
  <si>
    <t>Vat (PLN)</t>
  </si>
  <si>
    <t>Wkład własny (PLN)</t>
  </si>
  <si>
    <t>A</t>
  </si>
  <si>
    <t>B</t>
  </si>
  <si>
    <t>C</t>
  </si>
  <si>
    <t>D</t>
  </si>
  <si>
    <t>E</t>
  </si>
  <si>
    <t>F = G+H = K+L</t>
  </si>
  <si>
    <t>G</t>
  </si>
  <si>
    <t>H</t>
  </si>
  <si>
    <t>I</t>
  </si>
  <si>
    <t>J = G*I</t>
  </si>
  <si>
    <t>K</t>
  </si>
  <si>
    <t>L</t>
  </si>
  <si>
    <t>M =F-J</t>
  </si>
  <si>
    <t>Działanie 2.1. Infrastruktura społeczeństwa informacyjnego</t>
  </si>
  <si>
    <t>Miejska sieć szerokopasmowa w Rybniku</t>
  </si>
  <si>
    <t>Gmina Rybnik</t>
  </si>
  <si>
    <t>07/2008 - 08/2011</t>
  </si>
  <si>
    <t>Szerokopasmowy dostęp do Internetu dla Miasta Jastrzębie Zdrój</t>
  </si>
  <si>
    <t xml:space="preserve">Gmina Jastrzębie Zdrój </t>
  </si>
  <si>
    <t>08/2009 - 11/2010</t>
  </si>
  <si>
    <t>Internet dla wszystkich</t>
  </si>
  <si>
    <t xml:space="preserve">Gmina Żory </t>
  </si>
  <si>
    <t>04/2009 - 09/2010</t>
  </si>
  <si>
    <t>S</t>
  </si>
  <si>
    <t>Suma Działania 2.1.</t>
  </si>
  <si>
    <t>Działanie 2.2. Rozwój 
elektronicznych usług 
publicznych</t>
  </si>
  <si>
    <t>Elektroniczny obieg dokumentów w Jastrzębiu Zdroju</t>
  </si>
  <si>
    <t>08/2009 - 05/2010</t>
  </si>
  <si>
    <t>System Informacji Przestrzennej w Wodzisławiu Śląskim</t>
  </si>
  <si>
    <t xml:space="preserve">Gmina Wodzisław Śl. </t>
  </si>
  <si>
    <t>01/2009 - 12/2010</t>
  </si>
  <si>
    <t>Elektroniczny System Wspomagania Zarządzania w Mieście Radlin</t>
  </si>
  <si>
    <t xml:space="preserve">Gmina Radlin </t>
  </si>
  <si>
    <t>02/2008 - 12/2010</t>
  </si>
  <si>
    <t>Rybnicki System Informacji Przestrzennej</t>
  </si>
  <si>
    <t>11/2007 - 09/2011</t>
  </si>
  <si>
    <t>Działanie 2.2. Rozwój elektronicznych usług publicznych</t>
  </si>
  <si>
    <t>e-Administracja w powiecie rybnickim</t>
  </si>
  <si>
    <t>Powiat Rybnicki (partnerzy: Czerwionka - Leszczyny, Gaszowice, Lyski)</t>
  </si>
  <si>
    <t>10/2009 - 06/2011</t>
  </si>
  <si>
    <t>Działanie 2.2 Rozwój 
elektronicznych usług 
publicznych</t>
  </si>
  <si>
    <t>Żorski system usług publicznych</t>
  </si>
  <si>
    <t>10/2009 - 09/2010</t>
  </si>
  <si>
    <t>Suma Działania 2.2.</t>
  </si>
  <si>
    <t>Poddziałanie 3.2.2. Infrastruktura okołoturystyczna/podmioty publiczne</t>
  </si>
  <si>
    <t>Stworzenie regionalnego produktu turystycznego – budowa Miasteczka Westernowego w Żorach</t>
  </si>
  <si>
    <t>03/2007 - 12/2009</t>
  </si>
  <si>
    <t>Suma Poddziałania 3.2.2.</t>
  </si>
  <si>
    <t>Działanie 4.1. Infrastruktura kultury</t>
  </si>
  <si>
    <t>Wzrost znaczenia atrakcyjności kulturalnej Raciborza poprzez rozwój infrastruktury Raciborskiego Centrum Kultury</t>
  </si>
  <si>
    <t xml:space="preserve">Gmina Racibórz </t>
  </si>
  <si>
    <t>07/2008 - 05/2010</t>
  </si>
  <si>
    <t>Suma Działania 4.1.</t>
  </si>
  <si>
    <t>Działanie 5.1. Gospodarka wodno-ściekowa</t>
  </si>
  <si>
    <t>Poprawa stanu środowiska przyrodniczego na terenie zlewni rzeki Odry – budowa kanalizacji sanitarnej w miejscowości Bojanów Gmina Krzanowice</t>
  </si>
  <si>
    <t>Gmina Krzanowice</t>
  </si>
  <si>
    <t>03/2009 - 06/2010</t>
  </si>
  <si>
    <t>Budowa oczyszczalni ścieków w miejscowości Kuźna Raciborska</t>
  </si>
  <si>
    <t>Gmina Kuźnia Raciborska</t>
  </si>
  <si>
    <t>12/2007 - 06/2009</t>
  </si>
  <si>
    <t>Suma Działania 5.1.</t>
  </si>
  <si>
    <t>Działanie 5.2. Gospodarka odpadami</t>
  </si>
  <si>
    <t>Zamknięcie i rekultywacja II kwatery składowiska odpadów komunalnych w Rybniku</t>
  </si>
  <si>
    <t>06/2008 - 06/2009</t>
  </si>
  <si>
    <t>Likwidacja azbestu w budynkach użyteczności publicznej w Rybniku</t>
  </si>
  <si>
    <t>02/2009 - 05/2010</t>
  </si>
  <si>
    <t xml:space="preserve">Rozbudowa systemu gospodarki odpadami w gminach powiatu raciborskiego poprzez budowę w Gminie Miasta Racibórz kompostowni odpadów </t>
  </si>
  <si>
    <t>Gmina Racibórz</t>
  </si>
  <si>
    <t>04/2010 - 12/2010</t>
  </si>
  <si>
    <t>Działanie 5.2.  Gospodarka odpadami</t>
  </si>
  <si>
    <t>Budowa zakładu odzysku odpadów asfaltowych i gruzowych w Rybniku</t>
  </si>
  <si>
    <t>07/2009 - 06/2010</t>
  </si>
  <si>
    <t>Rozwój kompostowni odpadów w Rybniku</t>
  </si>
  <si>
    <t>03/2008 - 01/2009</t>
  </si>
  <si>
    <t>Budowa kompostowni w Jastrzębiu Zdroju</t>
  </si>
  <si>
    <t>02/2010 - 10/2011</t>
  </si>
  <si>
    <t>Suma Działania 5.2.</t>
  </si>
  <si>
    <t>Działanie 5.3. Czyste powietrze i odnawialne źródła energii</t>
  </si>
  <si>
    <t>Ograniczanie niskiej emisji w budynkach użyteczności publicznej Powiatu Rybnickiego</t>
  </si>
  <si>
    <t xml:space="preserve">Powiat Rybnicki </t>
  </si>
  <si>
    <t xml:space="preserve">03/2009 - 12/2010 </t>
  </si>
  <si>
    <t>Kompleksowa termomodernizacja obiektów użyteczności publicznej w Gminie Kornowac</t>
  </si>
  <si>
    <t>Gmina Kornowac</t>
  </si>
  <si>
    <t>09/2007 - 06/2009</t>
  </si>
  <si>
    <t>Suma Działania 5.3.</t>
  </si>
  <si>
    <t>Działanie 6.1 Wzmacnianie regionalnych ośrodków wzrostu</t>
  </si>
  <si>
    <t>Modernizacja i nadbudowa Hali Widowiskowo – Sportowej przy ul. Leśnej w Jastrzębiu Zdroju</t>
  </si>
  <si>
    <t>06/2006 - 09/2010</t>
  </si>
  <si>
    <t>Utworzenie Centrum Dziedzictwa Kulturowego Bramy Morawskiej na Zamku Piastowskim w Raciborzu</t>
  </si>
  <si>
    <t xml:space="preserve">Powiat Raciborski </t>
  </si>
  <si>
    <t>04/2008 - 12/2010</t>
  </si>
  <si>
    <t>Suma Działania 6.1.</t>
  </si>
  <si>
    <t>Poddziałanie 6.2.1. Rewitalizacja - "duże miasta"</t>
  </si>
  <si>
    <t>Modernizacja hali widowiskowo-sportowej w Rybniku - Boguszowicach</t>
  </si>
  <si>
    <t>07/2007 - 10/2009</t>
  </si>
  <si>
    <t>Budowa systemu monitoringu wizyjnego w dzielnicach Miasta Rybnika - Etap II</t>
  </si>
  <si>
    <t>07/2008 - 02/2009</t>
  </si>
  <si>
    <t>Suma Poddziałania 6.2.1.</t>
  </si>
  <si>
    <t>Poddziałanie 6.2.2 Rewitalizacja – „małe miasta”</t>
  </si>
  <si>
    <t>Utworzenie "Centrum Kultury i Rozrywki" w Rydułtowach</t>
  </si>
  <si>
    <t xml:space="preserve">Gmina Rydułtowy </t>
  </si>
  <si>
    <t>01/2008 - 09/2010</t>
  </si>
  <si>
    <t>Centrum społeczno-kulturalne wraz z przestrzenią wystawienniczą</t>
  </si>
  <si>
    <t xml:space="preserve">Gmina Pietrowice Wielkie </t>
  </si>
  <si>
    <t>09/2008 - 12/2010</t>
  </si>
  <si>
    <t>Zmiana funkcji hali widowiskowo-sportowej na centrum kulturalne i edukacyjne</t>
  </si>
  <si>
    <t xml:space="preserve">Gmina Czerwionka - Leszczyny </t>
  </si>
  <si>
    <t>11/2009 - 12/2012</t>
  </si>
  <si>
    <t>Zagospodarowanie przestrzeni publicznej na targowisko miejskie w Czerwionce Leszczynach</t>
  </si>
  <si>
    <t>11/2009 - 05/2011</t>
  </si>
  <si>
    <t>Suma Poddziałania 6.2.2.</t>
  </si>
  <si>
    <t>Poddziałanie 7.1.1 Modernizacja i rozbudowa  kluczowych elementów sieci drogowej</t>
  </si>
  <si>
    <t xml:space="preserve">Modernizacja drogi DW 937 w Jastrzębiu Zdroju </t>
  </si>
  <si>
    <t xml:space="preserve">Gmina Jastrzebie Zdrój </t>
  </si>
  <si>
    <t>09/2008 - 09/2010</t>
  </si>
  <si>
    <t>Suma Poddziałania 7.1.1</t>
  </si>
  <si>
    <t>Poddziałanie 7.1.2 Modernizacja i rozbudowa infrastruktury uzupełniającej kluczową sieć drogową</t>
  </si>
  <si>
    <t>Przebudowa ul. Wiosny Ludów w celu poprawy skomunikowania Marklowic i Radlina z DK78 oraz DW 932</t>
  </si>
  <si>
    <t xml:space="preserve">powiat Wodzisławski </t>
  </si>
  <si>
    <t>04/2009 - 11/2009</t>
  </si>
  <si>
    <t>Przebudowa ciągu drogowego usprawniającego dojazd do stref przemysłowych w Czyżowicach oraz odciążającego DW 933</t>
  </si>
  <si>
    <t>09/2009 - 11/2011</t>
  </si>
  <si>
    <t>Udrożnienie ruchu w południowej części Subregionu Zachodniego - Wodzisław Śląski - Etap I</t>
  </si>
  <si>
    <t xml:space="preserve">Gmina Wodzisław Śląski </t>
  </si>
  <si>
    <t>10/2007 - 05/2011</t>
  </si>
  <si>
    <t>Udrożnienie ruchu w południowej części Subregionu Zachodniego - Wodzisław Śląski - Etap II</t>
  </si>
  <si>
    <t>02/2008 - 08/2012</t>
  </si>
  <si>
    <t>Modernizacja układu komunikacyjnego w centrum Pszowa</t>
  </si>
  <si>
    <t>Gmina Pszów</t>
  </si>
  <si>
    <t>05/2009 - 11/2010</t>
  </si>
  <si>
    <t>Usprawnienie połączenia komunikacyjnego strefy aktywności gospodarczej oraz gminy Godów z autostradą A1</t>
  </si>
  <si>
    <t>04/2011 - 11/2012</t>
  </si>
  <si>
    <t>Usprawnienie dojazdu do terenów inwestycyjnych poprzez budowę drogi dojazdowej oraz modernizację ul. 1 Maja w Godowie i Skrzyszowie</t>
  </si>
  <si>
    <t xml:space="preserve">Gmina Godów </t>
  </si>
  <si>
    <t>04/2009 - 10/2010</t>
  </si>
  <si>
    <t>Zwiększenie atrakcyjności terenów inwestycyjnych w centrum Rybnika poprzez przebudowę i budowę układu drogowego</t>
  </si>
  <si>
    <t xml:space="preserve">Gmina Rybnik </t>
  </si>
  <si>
    <t>08/2008 - 07/2009</t>
  </si>
  <si>
    <t>Suma Poddziałania 7.1.2.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</si>
</sst>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#,##0.00\ _z_ł"/>
  </numFmts>
  <fonts count="1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/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vertical="center" wrapText="1"/>
    </xf>
    <xf numFmtId="10" fontId="7" fillId="0" borderId="5" xfId="2" applyNumberFormat="1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left" vertical="center" wrapText="1"/>
    </xf>
    <xf numFmtId="43" fontId="7" fillId="0" borderId="5" xfId="1" applyFont="1" applyBorder="1" applyAlignment="1">
      <alignment horizontal="right" vertical="center"/>
    </xf>
    <xf numFmtId="1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vertical="center" wrapText="1"/>
    </xf>
    <xf numFmtId="10" fontId="7" fillId="0" borderId="10" xfId="2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workbookViewId="0">
      <selection activeCell="D5" sqref="D5"/>
    </sheetView>
  </sheetViews>
  <sheetFormatPr defaultRowHeight="14.25"/>
  <cols>
    <col min="1" max="1" width="3" bestFit="1" customWidth="1"/>
    <col min="2" max="3" width="14.5" customWidth="1"/>
    <col min="4" max="4" width="14.25" bestFit="1" customWidth="1"/>
    <col min="5" max="5" width="13" bestFit="1" customWidth="1"/>
    <col min="6" max="6" width="13.75" bestFit="1" customWidth="1"/>
    <col min="7" max="7" width="10.25" bestFit="1" customWidth="1"/>
    <col min="8" max="8" width="13" bestFit="1" customWidth="1"/>
    <col min="9" max="9" width="13.625" bestFit="1" customWidth="1"/>
    <col min="10" max="10" width="12.375" bestFit="1" customWidth="1"/>
    <col min="11" max="11" width="11.625" bestFit="1" customWidth="1"/>
    <col min="12" max="12" width="8.75" bestFit="1" customWidth="1"/>
    <col min="13" max="13" width="10.5" bestFit="1" customWidth="1"/>
    <col min="14" max="256" width="14.5" customWidth="1"/>
  </cols>
  <sheetData>
    <row r="1" spans="1:13" ht="18.75">
      <c r="A1" s="1"/>
      <c r="B1" s="1"/>
      <c r="C1" s="1"/>
      <c r="D1" s="1"/>
      <c r="E1" s="2"/>
      <c r="F1" s="2"/>
      <c r="G1" s="3" t="s">
        <v>0</v>
      </c>
      <c r="H1" s="4"/>
      <c r="I1" s="5"/>
      <c r="J1" s="5"/>
      <c r="K1" s="5"/>
      <c r="L1" s="5"/>
      <c r="M1" s="5"/>
    </row>
    <row r="2" spans="1:13" ht="51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pans="1:13">
      <c r="A3" s="10" t="s">
        <v>14</v>
      </c>
      <c r="B3" s="11" t="s">
        <v>15</v>
      </c>
      <c r="C3" s="7" t="s">
        <v>16</v>
      </c>
      <c r="D3" s="11" t="s">
        <v>17</v>
      </c>
      <c r="E3" s="12" t="s">
        <v>18</v>
      </c>
      <c r="F3" s="13" t="s">
        <v>19</v>
      </c>
      <c r="G3" s="13" t="s">
        <v>20</v>
      </c>
      <c r="H3" s="13" t="s">
        <v>21</v>
      </c>
      <c r="I3" s="11" t="s">
        <v>22</v>
      </c>
      <c r="J3" s="9" t="s">
        <v>23</v>
      </c>
      <c r="K3" s="13" t="s">
        <v>24</v>
      </c>
      <c r="L3" s="13" t="s">
        <v>25</v>
      </c>
      <c r="M3" s="13" t="s">
        <v>26</v>
      </c>
    </row>
    <row r="4" spans="1:13" ht="51">
      <c r="A4" s="10">
        <v>1</v>
      </c>
      <c r="B4" s="14" t="s">
        <v>27</v>
      </c>
      <c r="C4" s="15" t="s">
        <v>28</v>
      </c>
      <c r="D4" s="16" t="s">
        <v>29</v>
      </c>
      <c r="E4" s="16" t="s">
        <v>30</v>
      </c>
      <c r="F4" s="17">
        <v>14776470.560000001</v>
      </c>
      <c r="G4" s="17">
        <v>14776470.560000001</v>
      </c>
      <c r="H4" s="17">
        <v>0</v>
      </c>
      <c r="I4" s="18">
        <f>J4/F4</f>
        <v>0.85000000027070066</v>
      </c>
      <c r="J4" s="19">
        <v>12559999.98</v>
      </c>
      <c r="K4" s="17">
        <v>12111861.119999999</v>
      </c>
      <c r="L4" s="17">
        <f>K4*0.22-0.01</f>
        <v>2664609.4364</v>
      </c>
      <c r="M4" s="17">
        <v>2216470.58</v>
      </c>
    </row>
    <row r="5" spans="1:13" ht="51">
      <c r="A5" s="10">
        <v>2</v>
      </c>
      <c r="B5" s="14" t="s">
        <v>27</v>
      </c>
      <c r="C5" s="15" t="s">
        <v>31</v>
      </c>
      <c r="D5" s="16" t="s">
        <v>32</v>
      </c>
      <c r="E5" s="16" t="s">
        <v>33</v>
      </c>
      <c r="F5" s="17">
        <v>13270588.279999999</v>
      </c>
      <c r="G5" s="17">
        <v>13270588.279999999</v>
      </c>
      <c r="H5" s="17">
        <v>0</v>
      </c>
      <c r="I5" s="18">
        <f>J5/F5</f>
        <v>0.84999999713652485</v>
      </c>
      <c r="J5" s="19">
        <v>11280000</v>
      </c>
      <c r="K5" s="17">
        <v>10877531.37704918</v>
      </c>
      <c r="L5" s="17">
        <f>K5*0.22</f>
        <v>2393056.9029508196</v>
      </c>
      <c r="M5" s="17">
        <f>F5-J5</f>
        <v>1990588.2799999993</v>
      </c>
    </row>
    <row r="6" spans="1:13" ht="51">
      <c r="A6" s="20">
        <v>3</v>
      </c>
      <c r="B6" s="14" t="s">
        <v>27</v>
      </c>
      <c r="C6" s="15" t="s">
        <v>34</v>
      </c>
      <c r="D6" s="16" t="s">
        <v>35</v>
      </c>
      <c r="E6" s="16" t="s">
        <v>36</v>
      </c>
      <c r="F6" s="17">
        <v>4470588</v>
      </c>
      <c r="G6" s="17">
        <v>4470588</v>
      </c>
      <c r="H6" s="17">
        <v>0</v>
      </c>
      <c r="I6" s="18">
        <f>J6/F6</f>
        <v>0.85000004473684443</v>
      </c>
      <c r="J6" s="19">
        <v>3800000</v>
      </c>
      <c r="K6" s="17">
        <v>3664416.36</v>
      </c>
      <c r="L6" s="17">
        <f>K6*0.22+0.04</f>
        <v>806171.63919999998</v>
      </c>
      <c r="M6" s="17">
        <v>670588</v>
      </c>
    </row>
    <row r="7" spans="1:13" ht="28.5">
      <c r="A7" s="21" t="s">
        <v>37</v>
      </c>
      <c r="B7" s="22" t="s">
        <v>38</v>
      </c>
      <c r="C7" s="23"/>
      <c r="D7" s="23"/>
      <c r="E7" s="22"/>
      <c r="F7" s="24"/>
      <c r="G7" s="24"/>
      <c r="H7" s="24"/>
      <c r="I7" s="22"/>
      <c r="J7" s="25">
        <f>SUM(J4:J6)</f>
        <v>27639999.98</v>
      </c>
      <c r="K7" s="26"/>
      <c r="L7" s="26"/>
      <c r="M7" s="26"/>
    </row>
    <row r="8" spans="1:13" ht="63.75">
      <c r="A8" s="27">
        <v>4</v>
      </c>
      <c r="B8" s="14" t="s">
        <v>39</v>
      </c>
      <c r="C8" s="15" t="s">
        <v>40</v>
      </c>
      <c r="D8" s="16" t="s">
        <v>32</v>
      </c>
      <c r="E8" s="16" t="s">
        <v>41</v>
      </c>
      <c r="F8" s="17">
        <v>6306145.8399999999</v>
      </c>
      <c r="G8" s="17">
        <v>6306145.8399999999</v>
      </c>
      <c r="H8" s="17">
        <v>0</v>
      </c>
      <c r="I8" s="18">
        <f t="shared" ref="I8:I13" si="0">J8/F8</f>
        <v>0.84996448480487408</v>
      </c>
      <c r="J8" s="19">
        <v>5360000</v>
      </c>
      <c r="K8" s="17">
        <v>5168972</v>
      </c>
      <c r="L8" s="17">
        <f t="shared" ref="L8:L13" si="1">K8*0.22</f>
        <v>1137173.8400000001</v>
      </c>
      <c r="M8" s="17">
        <v>946145.84</v>
      </c>
    </row>
    <row r="9" spans="1:13" ht="63.75">
      <c r="A9" s="27">
        <v>5</v>
      </c>
      <c r="B9" s="14" t="s">
        <v>39</v>
      </c>
      <c r="C9" s="15" t="s">
        <v>42</v>
      </c>
      <c r="D9" s="16" t="s">
        <v>43</v>
      </c>
      <c r="E9" s="16" t="s">
        <v>44</v>
      </c>
      <c r="F9" s="17">
        <v>4705882.32</v>
      </c>
      <c r="G9" s="17">
        <v>4705882.32</v>
      </c>
      <c r="H9" s="17">
        <v>0</v>
      </c>
      <c r="I9" s="18">
        <f t="shared" si="0"/>
        <v>0.84999999957499994</v>
      </c>
      <c r="J9" s="19">
        <v>3999999.97</v>
      </c>
      <c r="K9" s="17">
        <v>3857280.59</v>
      </c>
      <c r="L9" s="17">
        <f t="shared" si="1"/>
        <v>848601.72979999997</v>
      </c>
      <c r="M9" s="17">
        <v>705882.35</v>
      </c>
    </row>
    <row r="10" spans="1:13" ht="63.75">
      <c r="A10" s="20">
        <v>6</v>
      </c>
      <c r="B10" s="14" t="s">
        <v>39</v>
      </c>
      <c r="C10" s="15" t="s">
        <v>45</v>
      </c>
      <c r="D10" s="16" t="s">
        <v>46</v>
      </c>
      <c r="E10" s="16" t="s">
        <v>47</v>
      </c>
      <c r="F10" s="17">
        <v>1863525.82</v>
      </c>
      <c r="G10" s="17">
        <v>1863525.82</v>
      </c>
      <c r="H10" s="17">
        <v>0</v>
      </c>
      <c r="I10" s="18">
        <f t="shared" si="0"/>
        <v>0.85000000160985156</v>
      </c>
      <c r="J10" s="19">
        <v>1583996.95</v>
      </c>
      <c r="K10" s="17">
        <v>1527480.18</v>
      </c>
      <c r="L10" s="17">
        <f t="shared" si="1"/>
        <v>336045.63959999999</v>
      </c>
      <c r="M10" s="17">
        <v>279528.87</v>
      </c>
    </row>
    <row r="11" spans="1:13" ht="63.75">
      <c r="A11" s="20">
        <v>7</v>
      </c>
      <c r="B11" s="14" t="s">
        <v>39</v>
      </c>
      <c r="C11" s="15" t="s">
        <v>48</v>
      </c>
      <c r="D11" s="16" t="s">
        <v>29</v>
      </c>
      <c r="E11" s="16" t="s">
        <v>49</v>
      </c>
      <c r="F11" s="17">
        <v>2870588.24</v>
      </c>
      <c r="G11" s="17">
        <v>2870588.24</v>
      </c>
      <c r="H11" s="17">
        <v>0</v>
      </c>
      <c r="I11" s="18">
        <f t="shared" si="0"/>
        <v>0.84999999860655728</v>
      </c>
      <c r="J11" s="19">
        <v>2440000</v>
      </c>
      <c r="K11" s="17">
        <v>2352941.1800000002</v>
      </c>
      <c r="L11" s="17">
        <f t="shared" si="1"/>
        <v>517647.05960000004</v>
      </c>
      <c r="M11" s="17">
        <v>430588.24</v>
      </c>
    </row>
    <row r="12" spans="1:13" ht="63.75">
      <c r="A12" s="20">
        <v>8</v>
      </c>
      <c r="B12" s="28" t="s">
        <v>50</v>
      </c>
      <c r="C12" s="15" t="s">
        <v>51</v>
      </c>
      <c r="D12" s="16" t="s">
        <v>52</v>
      </c>
      <c r="E12" s="16" t="s">
        <v>53</v>
      </c>
      <c r="F12" s="17">
        <v>4141182.64</v>
      </c>
      <c r="G12" s="17">
        <v>4141182.64</v>
      </c>
      <c r="H12" s="17">
        <v>0</v>
      </c>
      <c r="I12" s="18">
        <f t="shared" si="0"/>
        <v>0.84999873369506829</v>
      </c>
      <c r="J12" s="19">
        <v>3520000</v>
      </c>
      <c r="K12" s="17">
        <v>3394412</v>
      </c>
      <c r="L12" s="17">
        <f t="shared" si="1"/>
        <v>746770.64</v>
      </c>
      <c r="M12" s="17">
        <v>621182.64</v>
      </c>
    </row>
    <row r="13" spans="1:13" ht="51">
      <c r="A13" s="20">
        <v>9</v>
      </c>
      <c r="B13" s="14" t="s">
        <v>54</v>
      </c>
      <c r="C13" s="15" t="s">
        <v>55</v>
      </c>
      <c r="D13" s="16" t="s">
        <v>35</v>
      </c>
      <c r="E13" s="16" t="s">
        <v>56</v>
      </c>
      <c r="F13" s="17">
        <v>2635294.12</v>
      </c>
      <c r="G13" s="17">
        <v>2635294.12</v>
      </c>
      <c r="H13" s="17">
        <v>0</v>
      </c>
      <c r="I13" s="18">
        <f t="shared" si="0"/>
        <v>0.84999999924107139</v>
      </c>
      <c r="J13" s="19">
        <v>2240000</v>
      </c>
      <c r="K13" s="17">
        <v>2160077.15</v>
      </c>
      <c r="L13" s="17">
        <f t="shared" si="1"/>
        <v>475216.973</v>
      </c>
      <c r="M13" s="17">
        <v>395294.12</v>
      </c>
    </row>
    <row r="14" spans="1:13" ht="28.5">
      <c r="A14" s="21" t="s">
        <v>37</v>
      </c>
      <c r="B14" s="22" t="s">
        <v>57</v>
      </c>
      <c r="C14" s="23"/>
      <c r="D14" s="23"/>
      <c r="E14" s="22"/>
      <c r="F14" s="24"/>
      <c r="G14" s="24"/>
      <c r="H14" s="24"/>
      <c r="I14" s="22"/>
      <c r="J14" s="25">
        <f>SUM(J8:J13)</f>
        <v>19143996.920000002</v>
      </c>
      <c r="K14" s="26"/>
      <c r="L14" s="26"/>
      <c r="M14" s="26"/>
    </row>
    <row r="15" spans="1:13" ht="89.25">
      <c r="A15" s="20">
        <v>10</v>
      </c>
      <c r="B15" s="28" t="s">
        <v>58</v>
      </c>
      <c r="C15" s="15" t="s">
        <v>59</v>
      </c>
      <c r="D15" s="16" t="s">
        <v>35</v>
      </c>
      <c r="E15" s="16" t="s">
        <v>60</v>
      </c>
      <c r="F15" s="17">
        <v>7952941.1699999999</v>
      </c>
      <c r="G15" s="17">
        <v>7952941.1699999999</v>
      </c>
      <c r="H15" s="17">
        <v>0</v>
      </c>
      <c r="I15" s="18">
        <f>J15/F15</f>
        <v>0.850000000691568</v>
      </c>
      <c r="J15" s="19">
        <v>6760000</v>
      </c>
      <c r="K15" s="17">
        <v>6518804.2400000002</v>
      </c>
      <c r="L15" s="17">
        <f>K15*0.22</f>
        <v>1434136.9328000001</v>
      </c>
      <c r="M15" s="17">
        <v>1192941.17</v>
      </c>
    </row>
    <row r="16" spans="1:13" ht="42.75">
      <c r="A16" s="21" t="s">
        <v>37</v>
      </c>
      <c r="B16" s="22" t="s">
        <v>61</v>
      </c>
      <c r="C16" s="23"/>
      <c r="D16" s="23"/>
      <c r="E16" s="22"/>
      <c r="F16" s="24"/>
      <c r="G16" s="24"/>
      <c r="H16" s="24"/>
      <c r="I16" s="22"/>
      <c r="J16" s="25">
        <f>SUM(J15:J15)</f>
        <v>6760000</v>
      </c>
      <c r="K16" s="26"/>
      <c r="L16" s="26"/>
      <c r="M16" s="26"/>
    </row>
    <row r="17" spans="1:13" ht="102">
      <c r="A17" s="20">
        <v>11</v>
      </c>
      <c r="B17" s="28" t="s">
        <v>62</v>
      </c>
      <c r="C17" s="15" t="s">
        <v>63</v>
      </c>
      <c r="D17" s="16" t="s">
        <v>64</v>
      </c>
      <c r="E17" s="16" t="s">
        <v>65</v>
      </c>
      <c r="F17" s="17">
        <v>7885712.29</v>
      </c>
      <c r="G17" s="17">
        <v>7885712.29</v>
      </c>
      <c r="H17" s="17">
        <v>0</v>
      </c>
      <c r="I17" s="18">
        <v>0.7</v>
      </c>
      <c r="J17" s="19">
        <v>5519998.5999999996</v>
      </c>
      <c r="K17" s="17">
        <v>6463698.5999999996</v>
      </c>
      <c r="L17" s="17">
        <f>K17*0.22</f>
        <v>1422013.692</v>
      </c>
      <c r="M17" s="17">
        <v>2365713.69</v>
      </c>
    </row>
    <row r="18" spans="1:13" ht="28.5">
      <c r="A18" s="21" t="s">
        <v>37</v>
      </c>
      <c r="B18" s="22" t="s">
        <v>66</v>
      </c>
      <c r="C18" s="23"/>
      <c r="D18" s="23"/>
      <c r="E18" s="22"/>
      <c r="F18" s="24"/>
      <c r="G18" s="24"/>
      <c r="H18" s="24"/>
      <c r="I18" s="22"/>
      <c r="J18" s="25">
        <f>SUM(J17:J17)</f>
        <v>5519998.5999999996</v>
      </c>
      <c r="K18" s="26"/>
      <c r="L18" s="26"/>
      <c r="M18" s="26"/>
    </row>
    <row r="19" spans="1:13" ht="127.5">
      <c r="A19" s="27">
        <v>12</v>
      </c>
      <c r="B19" s="29" t="s">
        <v>67</v>
      </c>
      <c r="C19" s="15" t="s">
        <v>68</v>
      </c>
      <c r="D19" s="16" t="s">
        <v>69</v>
      </c>
      <c r="E19" s="16" t="s">
        <v>70</v>
      </c>
      <c r="F19" s="17">
        <v>7909072.5999999996</v>
      </c>
      <c r="G19" s="17">
        <v>7909072.5999999996</v>
      </c>
      <c r="H19" s="17">
        <v>0</v>
      </c>
      <c r="I19" s="18">
        <f>J19/F19</f>
        <v>0.65747278637953077</v>
      </c>
      <c r="J19" s="19">
        <v>5200000</v>
      </c>
      <c r="K19" s="17">
        <v>6482846.3899999997</v>
      </c>
      <c r="L19" s="17">
        <f>K19*0.22</f>
        <v>1426226.2057999999</v>
      </c>
      <c r="M19" s="17">
        <v>2709072.6</v>
      </c>
    </row>
    <row r="20" spans="1:13" ht="63.75">
      <c r="A20" s="27">
        <v>13</v>
      </c>
      <c r="B20" s="29" t="s">
        <v>67</v>
      </c>
      <c r="C20" s="15" t="s">
        <v>71</v>
      </c>
      <c r="D20" s="16" t="s">
        <v>72</v>
      </c>
      <c r="E20" s="16" t="s">
        <v>73</v>
      </c>
      <c r="F20" s="30">
        <v>11889866.18</v>
      </c>
      <c r="G20" s="17">
        <v>9758414.9199999999</v>
      </c>
      <c r="H20" s="17">
        <v>2131451.2599999998</v>
      </c>
      <c r="I20" s="18">
        <f>J20/G20</f>
        <v>0.61485395417066357</v>
      </c>
      <c r="J20" s="19">
        <v>6000000</v>
      </c>
      <c r="K20" s="31">
        <v>9758414.9199999999</v>
      </c>
      <c r="L20" s="17">
        <v>2131451.2599999998</v>
      </c>
      <c r="M20" s="17">
        <v>5889866.1799999997</v>
      </c>
    </row>
    <row r="21" spans="1:13" ht="28.5">
      <c r="A21" s="21" t="s">
        <v>37</v>
      </c>
      <c r="B21" s="22" t="s">
        <v>74</v>
      </c>
      <c r="C21" s="23"/>
      <c r="D21" s="23"/>
      <c r="E21" s="22"/>
      <c r="F21" s="24"/>
      <c r="G21" s="24"/>
      <c r="H21" s="24"/>
      <c r="I21" s="22"/>
      <c r="J21" s="25">
        <f>SUM(J19:J20)</f>
        <v>11200000</v>
      </c>
      <c r="K21" s="26"/>
      <c r="L21" s="26"/>
      <c r="M21" s="26"/>
    </row>
    <row r="22" spans="1:13" ht="89.25">
      <c r="A22" s="20">
        <v>14</v>
      </c>
      <c r="B22" s="14" t="s">
        <v>75</v>
      </c>
      <c r="C22" s="15" t="s">
        <v>76</v>
      </c>
      <c r="D22" s="16" t="s">
        <v>29</v>
      </c>
      <c r="E22" s="16" t="s">
        <v>77</v>
      </c>
      <c r="F22" s="17">
        <v>3886506.16</v>
      </c>
      <c r="G22" s="17">
        <v>3798056.16</v>
      </c>
      <c r="H22" s="17">
        <v>88450</v>
      </c>
      <c r="I22" s="18">
        <f>J22/G22</f>
        <v>0.84999999842024454</v>
      </c>
      <c r="J22" s="19">
        <v>3228347.73</v>
      </c>
      <c r="K22" s="17">
        <v>3185660.79</v>
      </c>
      <c r="L22" s="17">
        <f t="shared" ref="L22:L27" si="2">K22*0.22</f>
        <v>700845.37380000006</v>
      </c>
      <c r="M22" s="17">
        <v>658158.43000000005</v>
      </c>
    </row>
    <row r="23" spans="1:13" ht="63.75">
      <c r="A23" s="20">
        <v>15</v>
      </c>
      <c r="B23" s="14" t="s">
        <v>75</v>
      </c>
      <c r="C23" s="15" t="s">
        <v>78</v>
      </c>
      <c r="D23" s="16" t="s">
        <v>29</v>
      </c>
      <c r="E23" s="16" t="s">
        <v>79</v>
      </c>
      <c r="F23" s="17">
        <v>3660146</v>
      </c>
      <c r="G23" s="17">
        <v>3600000</v>
      </c>
      <c r="H23" s="17">
        <v>60146</v>
      </c>
      <c r="I23" s="18">
        <v>0.85</v>
      </c>
      <c r="J23" s="19">
        <v>3060000</v>
      </c>
      <c r="K23" s="17">
        <v>3000119.68</v>
      </c>
      <c r="L23" s="17">
        <f>K23*0.22-0.01</f>
        <v>660026.31960000005</v>
      </c>
      <c r="M23" s="17">
        <v>600146</v>
      </c>
    </row>
    <row r="24" spans="1:13" ht="127.5">
      <c r="A24" s="20">
        <v>16</v>
      </c>
      <c r="B24" s="14" t="s">
        <v>75</v>
      </c>
      <c r="C24" s="15" t="s">
        <v>80</v>
      </c>
      <c r="D24" s="16" t="s">
        <v>81</v>
      </c>
      <c r="E24" s="16" t="s">
        <v>82</v>
      </c>
      <c r="F24" s="17">
        <v>4816133</v>
      </c>
      <c r="G24" s="17">
        <v>4816133</v>
      </c>
      <c r="H24" s="17">
        <v>0</v>
      </c>
      <c r="I24" s="18">
        <f>J24/F24</f>
        <v>0.82155150200378602</v>
      </c>
      <c r="J24" s="19">
        <v>3956701.3</v>
      </c>
      <c r="K24" s="17">
        <v>3947650</v>
      </c>
      <c r="L24" s="17">
        <v>868483</v>
      </c>
      <c r="M24" s="17">
        <v>859431.7</v>
      </c>
    </row>
    <row r="25" spans="1:13" ht="63.75">
      <c r="A25" s="20">
        <v>17</v>
      </c>
      <c r="B25" s="28" t="s">
        <v>83</v>
      </c>
      <c r="C25" s="15" t="s">
        <v>84</v>
      </c>
      <c r="D25" s="16" t="s">
        <v>29</v>
      </c>
      <c r="E25" s="16" t="s">
        <v>85</v>
      </c>
      <c r="F25" s="17">
        <v>3000000</v>
      </c>
      <c r="G25" s="17">
        <v>3000000</v>
      </c>
      <c r="H25" s="17">
        <v>0</v>
      </c>
      <c r="I25" s="18">
        <v>0.83630000000000004</v>
      </c>
      <c r="J25" s="19">
        <v>2508900</v>
      </c>
      <c r="K25" s="17">
        <v>2459016.4</v>
      </c>
      <c r="L25" s="17">
        <f>K25*0.22-0.01</f>
        <v>540983.598</v>
      </c>
      <c r="M25" s="17">
        <v>491100</v>
      </c>
    </row>
    <row r="26" spans="1:13" ht="38.25">
      <c r="A26" s="20">
        <v>18</v>
      </c>
      <c r="B26" s="28" t="s">
        <v>83</v>
      </c>
      <c r="C26" s="15" t="s">
        <v>86</v>
      </c>
      <c r="D26" s="16" t="s">
        <v>29</v>
      </c>
      <c r="E26" s="16" t="s">
        <v>87</v>
      </c>
      <c r="F26" s="17">
        <v>850000</v>
      </c>
      <c r="G26" s="17">
        <v>850000</v>
      </c>
      <c r="H26" s="17">
        <v>0</v>
      </c>
      <c r="I26" s="18">
        <v>0.85</v>
      </c>
      <c r="J26" s="19">
        <v>722500</v>
      </c>
      <c r="K26" s="17">
        <v>696721.31</v>
      </c>
      <c r="L26" s="17">
        <f t="shared" si="2"/>
        <v>153278.6882</v>
      </c>
      <c r="M26" s="17">
        <v>127500</v>
      </c>
    </row>
    <row r="27" spans="1:13" ht="38.25">
      <c r="A27" s="20">
        <v>19</v>
      </c>
      <c r="B27" s="28" t="s">
        <v>83</v>
      </c>
      <c r="C27" s="15" t="s">
        <v>88</v>
      </c>
      <c r="D27" s="16" t="s">
        <v>32</v>
      </c>
      <c r="E27" s="16" t="s">
        <v>89</v>
      </c>
      <c r="F27" s="17">
        <v>3794974.7</v>
      </c>
      <c r="G27" s="17">
        <v>3794974.7</v>
      </c>
      <c r="H27" s="17">
        <v>0</v>
      </c>
      <c r="I27" s="18">
        <f>J27/F27</f>
        <v>0.53755299080122987</v>
      </c>
      <c r="J27" s="19">
        <v>2040000</v>
      </c>
      <c r="K27" s="17">
        <v>3110635</v>
      </c>
      <c r="L27" s="17">
        <f t="shared" si="2"/>
        <v>684339.7</v>
      </c>
      <c r="M27" s="17">
        <v>1754974.7</v>
      </c>
    </row>
    <row r="28" spans="1:13" ht="28.5">
      <c r="A28" s="21" t="s">
        <v>37</v>
      </c>
      <c r="B28" s="22" t="s">
        <v>90</v>
      </c>
      <c r="C28" s="23"/>
      <c r="D28" s="23"/>
      <c r="E28" s="22"/>
      <c r="F28" s="26"/>
      <c r="G28" s="26"/>
      <c r="H28" s="26"/>
      <c r="I28" s="26"/>
      <c r="J28" s="25">
        <f>SUM(J22:J27)</f>
        <v>15516449.030000001</v>
      </c>
      <c r="K28" s="26"/>
      <c r="L28" s="26"/>
      <c r="M28" s="26"/>
    </row>
    <row r="29" spans="1:13" ht="76.5">
      <c r="A29" s="20">
        <v>20</v>
      </c>
      <c r="B29" s="28" t="s">
        <v>91</v>
      </c>
      <c r="C29" s="15" t="s">
        <v>92</v>
      </c>
      <c r="D29" s="16" t="s">
        <v>93</v>
      </c>
      <c r="E29" s="16" t="s">
        <v>94</v>
      </c>
      <c r="F29" s="17">
        <v>6348000</v>
      </c>
      <c r="G29" s="17">
        <v>6348000</v>
      </c>
      <c r="H29" s="17">
        <v>0</v>
      </c>
      <c r="I29" s="18">
        <f>J29/F29</f>
        <v>0.85</v>
      </c>
      <c r="J29" s="19">
        <v>5395800</v>
      </c>
      <c r="K29" s="17">
        <v>5203278.68</v>
      </c>
      <c r="L29" s="17">
        <f>K29*0.22+0.01</f>
        <v>1144721.3196</v>
      </c>
      <c r="M29" s="17">
        <v>952200</v>
      </c>
    </row>
    <row r="30" spans="1:13" ht="76.5">
      <c r="A30" s="20">
        <v>21</v>
      </c>
      <c r="B30" s="28" t="s">
        <v>91</v>
      </c>
      <c r="C30" s="15" t="s">
        <v>95</v>
      </c>
      <c r="D30" s="16" t="s">
        <v>96</v>
      </c>
      <c r="E30" s="16" t="s">
        <v>97</v>
      </c>
      <c r="F30" s="17">
        <v>2938499.23</v>
      </c>
      <c r="G30" s="17">
        <v>2843808.93</v>
      </c>
      <c r="H30" s="17">
        <v>94690.3</v>
      </c>
      <c r="I30" s="18">
        <f>J30/G30</f>
        <v>0.56262570354893704</v>
      </c>
      <c r="J30" s="19">
        <v>1600000</v>
      </c>
      <c r="K30" s="17">
        <v>2408605.9300000002</v>
      </c>
      <c r="L30" s="17">
        <f>K30*0.22</f>
        <v>529893.30460000003</v>
      </c>
      <c r="M30" s="17">
        <v>1338499.23</v>
      </c>
    </row>
    <row r="31" spans="1:13" ht="28.5">
      <c r="A31" s="21" t="s">
        <v>37</v>
      </c>
      <c r="B31" s="22" t="s">
        <v>98</v>
      </c>
      <c r="C31" s="23"/>
      <c r="D31" s="23"/>
      <c r="E31" s="22"/>
      <c r="F31" s="25"/>
      <c r="G31" s="25"/>
      <c r="H31" s="25"/>
      <c r="I31" s="25"/>
      <c r="J31" s="25">
        <f>SUM(J29:J30)</f>
        <v>6995800</v>
      </c>
      <c r="K31" s="25"/>
      <c r="L31" s="25"/>
      <c r="M31" s="25"/>
    </row>
    <row r="32" spans="1:13" ht="76.5">
      <c r="A32" s="27">
        <v>22</v>
      </c>
      <c r="B32" s="28" t="s">
        <v>99</v>
      </c>
      <c r="C32" s="15" t="s">
        <v>100</v>
      </c>
      <c r="D32" s="16" t="s">
        <v>32</v>
      </c>
      <c r="E32" s="16" t="s">
        <v>101</v>
      </c>
      <c r="F32" s="17">
        <v>32193757.059999999</v>
      </c>
      <c r="G32" s="17">
        <v>28307076.77</v>
      </c>
      <c r="H32" s="17">
        <v>3886680.29</v>
      </c>
      <c r="I32" s="18">
        <f>J32/G32</f>
        <v>0.39989999998858944</v>
      </c>
      <c r="J32" s="19">
        <v>11320000</v>
      </c>
      <c r="K32" s="17">
        <v>26388325.460000001</v>
      </c>
      <c r="L32" s="17">
        <f>K32*0.22</f>
        <v>5805431.6012000004</v>
      </c>
      <c r="M32" s="17">
        <v>20873757.059999999</v>
      </c>
    </row>
    <row r="33" spans="1:13" ht="102">
      <c r="A33" s="32">
        <v>23</v>
      </c>
      <c r="B33" s="28" t="s">
        <v>99</v>
      </c>
      <c r="C33" s="33" t="s">
        <v>102</v>
      </c>
      <c r="D33" s="16" t="s">
        <v>103</v>
      </c>
      <c r="E33" s="16" t="s">
        <v>104</v>
      </c>
      <c r="F33" s="17">
        <v>23600000</v>
      </c>
      <c r="G33" s="17">
        <v>23600000</v>
      </c>
      <c r="H33" s="17">
        <v>0</v>
      </c>
      <c r="I33" s="18">
        <f>J33/F33</f>
        <v>0.84745762711864403</v>
      </c>
      <c r="J33" s="19">
        <v>20000000</v>
      </c>
      <c r="K33" s="17">
        <v>19344262.280000001</v>
      </c>
      <c r="L33" s="17">
        <f>K33*0.22+0.02</f>
        <v>4255737.7215999998</v>
      </c>
      <c r="M33" s="17">
        <v>3600000</v>
      </c>
    </row>
    <row r="34" spans="1:13" ht="28.5">
      <c r="A34" s="21" t="s">
        <v>37</v>
      </c>
      <c r="B34" s="22" t="s">
        <v>105</v>
      </c>
      <c r="C34" s="23"/>
      <c r="D34" s="23"/>
      <c r="E34" s="22"/>
      <c r="F34" s="24"/>
      <c r="G34" s="24"/>
      <c r="H34" s="24"/>
      <c r="I34" s="22"/>
      <c r="J34" s="25">
        <f>SUM(J32:J33)</f>
        <v>31320000</v>
      </c>
      <c r="K34" s="26"/>
      <c r="L34" s="26"/>
      <c r="M34" s="26"/>
    </row>
    <row r="35" spans="1:13" ht="63.75">
      <c r="A35" s="20">
        <v>24</v>
      </c>
      <c r="B35" s="28" t="s">
        <v>106</v>
      </c>
      <c r="C35" s="15" t="s">
        <v>107</v>
      </c>
      <c r="D35" s="16" t="s">
        <v>29</v>
      </c>
      <c r="E35" s="16" t="s">
        <v>108</v>
      </c>
      <c r="F35" s="17">
        <v>5571478.5700000003</v>
      </c>
      <c r="G35" s="17">
        <v>5571478.5700000003</v>
      </c>
      <c r="H35" s="17">
        <v>0</v>
      </c>
      <c r="I35" s="18">
        <f>J35/F35</f>
        <v>0.7179000008250952</v>
      </c>
      <c r="J35" s="19">
        <v>3999764.47</v>
      </c>
      <c r="K35" s="17">
        <v>4566785.71</v>
      </c>
      <c r="L35" s="17">
        <f>K35*0.22</f>
        <v>1004692.8562</v>
      </c>
      <c r="M35" s="17">
        <v>1571714.1</v>
      </c>
    </row>
    <row r="36" spans="1:13" ht="63.75">
      <c r="A36" s="20">
        <v>25</v>
      </c>
      <c r="B36" s="28" t="s">
        <v>106</v>
      </c>
      <c r="C36" s="15" t="s">
        <v>109</v>
      </c>
      <c r="D36" s="16" t="s">
        <v>29</v>
      </c>
      <c r="E36" s="16" t="s">
        <v>110</v>
      </c>
      <c r="F36" s="17">
        <v>2190631.2400000002</v>
      </c>
      <c r="G36" s="17">
        <v>2190631.2400000002</v>
      </c>
      <c r="H36" s="17">
        <v>0</v>
      </c>
      <c r="I36" s="18">
        <f>J36/F36</f>
        <v>0.83994054608661561</v>
      </c>
      <c r="J36" s="19">
        <v>1840000</v>
      </c>
      <c r="K36" s="17">
        <v>1795599.37</v>
      </c>
      <c r="L36" s="17">
        <f>K36*0.22+0.01</f>
        <v>395031.87140000006</v>
      </c>
      <c r="M36" s="17">
        <v>350631.24</v>
      </c>
    </row>
    <row r="37" spans="1:13" ht="42.75">
      <c r="A37" s="21" t="s">
        <v>37</v>
      </c>
      <c r="B37" s="22" t="s">
        <v>111</v>
      </c>
      <c r="C37" s="23"/>
      <c r="D37" s="23"/>
      <c r="E37" s="22"/>
      <c r="F37" s="24"/>
      <c r="G37" s="24"/>
      <c r="H37" s="24"/>
      <c r="I37" s="22"/>
      <c r="J37" s="25">
        <f>SUM(J35:J36)</f>
        <v>5839764.4700000007</v>
      </c>
      <c r="K37" s="26"/>
      <c r="L37" s="26"/>
      <c r="M37" s="26"/>
    </row>
    <row r="38" spans="1:13" ht="51">
      <c r="A38" s="20">
        <v>26</v>
      </c>
      <c r="B38" s="28" t="s">
        <v>112</v>
      </c>
      <c r="C38" s="15" t="s">
        <v>113</v>
      </c>
      <c r="D38" s="16" t="s">
        <v>114</v>
      </c>
      <c r="E38" s="16" t="s">
        <v>115</v>
      </c>
      <c r="F38" s="17">
        <v>11045000</v>
      </c>
      <c r="G38" s="17">
        <v>11045000</v>
      </c>
      <c r="H38" s="17">
        <v>0</v>
      </c>
      <c r="I38" s="18">
        <f>J38/F38</f>
        <v>0.55771842462652788</v>
      </c>
      <c r="J38" s="19">
        <v>6160000</v>
      </c>
      <c r="K38" s="17">
        <v>9053278.6899999995</v>
      </c>
      <c r="L38" s="17">
        <f>K38*0.22</f>
        <v>1991721.3117999998</v>
      </c>
      <c r="M38" s="17">
        <v>4885000</v>
      </c>
    </row>
    <row r="39" spans="1:13" ht="51">
      <c r="A39" s="34">
        <v>27</v>
      </c>
      <c r="B39" s="28" t="s">
        <v>112</v>
      </c>
      <c r="C39" s="15" t="s">
        <v>116</v>
      </c>
      <c r="D39" s="16" t="s">
        <v>117</v>
      </c>
      <c r="E39" s="16" t="s">
        <v>118</v>
      </c>
      <c r="F39" s="17">
        <v>8004664</v>
      </c>
      <c r="G39" s="17">
        <v>8004664</v>
      </c>
      <c r="H39" s="17">
        <v>0</v>
      </c>
      <c r="I39" s="18">
        <f>J39/F39</f>
        <v>0.84950473873731613</v>
      </c>
      <c r="J39" s="19">
        <v>6800000</v>
      </c>
      <c r="K39" s="17">
        <v>6561200</v>
      </c>
      <c r="L39" s="17">
        <f>K39*0.22</f>
        <v>1443464</v>
      </c>
      <c r="M39" s="17">
        <v>1204664</v>
      </c>
    </row>
    <row r="40" spans="1:13" ht="63.75">
      <c r="A40" s="20">
        <v>28</v>
      </c>
      <c r="B40" s="28" t="s">
        <v>112</v>
      </c>
      <c r="C40" s="15" t="s">
        <v>119</v>
      </c>
      <c r="D40" s="16" t="s">
        <v>120</v>
      </c>
      <c r="E40" s="16" t="s">
        <v>121</v>
      </c>
      <c r="F40" s="35">
        <v>13508816</v>
      </c>
      <c r="G40" s="35">
        <v>13508816</v>
      </c>
      <c r="H40" s="17">
        <v>0</v>
      </c>
      <c r="I40" s="18">
        <v>0.8498</v>
      </c>
      <c r="J40" s="19">
        <v>11480000</v>
      </c>
      <c r="K40" s="35">
        <v>11072800</v>
      </c>
      <c r="L40" s="17">
        <f>K40*0.22</f>
        <v>2436016</v>
      </c>
      <c r="M40" s="35">
        <v>2028816</v>
      </c>
    </row>
    <row r="41" spans="1:13" ht="89.25">
      <c r="A41" s="34">
        <v>29</v>
      </c>
      <c r="B41" s="28" t="s">
        <v>112</v>
      </c>
      <c r="C41" s="15" t="s">
        <v>122</v>
      </c>
      <c r="D41" s="16" t="s">
        <v>120</v>
      </c>
      <c r="E41" s="16" t="s">
        <v>123</v>
      </c>
      <c r="F41" s="17">
        <v>3764920</v>
      </c>
      <c r="G41" s="17">
        <v>3764920</v>
      </c>
      <c r="H41" s="17">
        <v>0</v>
      </c>
      <c r="I41" s="18">
        <f>J41/F41</f>
        <v>0.8499516589993944</v>
      </c>
      <c r="J41" s="19">
        <v>3200000</v>
      </c>
      <c r="K41" s="35">
        <v>3086000</v>
      </c>
      <c r="L41" s="17">
        <f>K41*0.22</f>
        <v>678920</v>
      </c>
      <c r="M41" s="35">
        <v>564920</v>
      </c>
    </row>
    <row r="42" spans="1:13" ht="42.75">
      <c r="A42" s="21" t="s">
        <v>37</v>
      </c>
      <c r="B42" s="36" t="s">
        <v>124</v>
      </c>
      <c r="C42" s="37"/>
      <c r="D42" s="37"/>
      <c r="E42" s="36"/>
      <c r="F42" s="38"/>
      <c r="G42" s="38"/>
      <c r="H42" s="38"/>
      <c r="I42" s="36"/>
      <c r="J42" s="25">
        <f>SUM(J38:J41)</f>
        <v>27640000</v>
      </c>
      <c r="K42" s="26"/>
      <c r="L42" s="26"/>
      <c r="M42" s="26"/>
    </row>
    <row r="43" spans="1:13" ht="76.5">
      <c r="A43" s="20">
        <v>30</v>
      </c>
      <c r="B43" s="14" t="s">
        <v>125</v>
      </c>
      <c r="C43" s="15" t="s">
        <v>126</v>
      </c>
      <c r="D43" s="16" t="s">
        <v>127</v>
      </c>
      <c r="E43" s="16" t="s">
        <v>128</v>
      </c>
      <c r="F43" s="17">
        <v>15267175.57</v>
      </c>
      <c r="G43" s="17">
        <v>15267175.57</v>
      </c>
      <c r="H43" s="17">
        <v>0</v>
      </c>
      <c r="I43" s="18">
        <v>0.65500000000000003</v>
      </c>
      <c r="J43" s="19">
        <v>10000000</v>
      </c>
      <c r="K43" s="17">
        <v>12514078.34</v>
      </c>
      <c r="L43" s="17">
        <f>K43*0.22</f>
        <v>2753097.2348000002</v>
      </c>
      <c r="M43" s="17">
        <v>5267175.57</v>
      </c>
    </row>
    <row r="44" spans="1:13" ht="42.75">
      <c r="A44" s="21" t="s">
        <v>37</v>
      </c>
      <c r="B44" s="22" t="s">
        <v>129</v>
      </c>
      <c r="C44" s="23"/>
      <c r="D44" s="23"/>
      <c r="E44" s="22"/>
      <c r="F44" s="24"/>
      <c r="G44" s="24"/>
      <c r="H44" s="24"/>
      <c r="I44" s="22"/>
      <c r="J44" s="25">
        <f>SUM(J43:J43)</f>
        <v>10000000</v>
      </c>
      <c r="K44" s="26"/>
      <c r="L44" s="26"/>
      <c r="M44" s="26"/>
    </row>
    <row r="45" spans="1:13" ht="89.25">
      <c r="A45" s="20">
        <v>31</v>
      </c>
      <c r="B45" s="28" t="s">
        <v>130</v>
      </c>
      <c r="C45" s="15" t="s">
        <v>131</v>
      </c>
      <c r="D45" s="16" t="s">
        <v>132</v>
      </c>
      <c r="E45" s="16" t="s">
        <v>133</v>
      </c>
      <c r="F45" s="17">
        <v>7463960</v>
      </c>
      <c r="G45" s="17">
        <v>7463960</v>
      </c>
      <c r="H45" s="17">
        <v>0</v>
      </c>
      <c r="I45" s="18">
        <f>J45/F45</f>
        <v>0.80386282884688554</v>
      </c>
      <c r="J45" s="19">
        <v>6000000</v>
      </c>
      <c r="K45" s="17">
        <v>6118000</v>
      </c>
      <c r="L45" s="17">
        <f t="shared" ref="L45:L51" si="3">K45*0.22</f>
        <v>1345960</v>
      </c>
      <c r="M45" s="17">
        <v>1463960</v>
      </c>
    </row>
    <row r="46" spans="1:13" ht="102">
      <c r="A46" s="20">
        <v>32</v>
      </c>
      <c r="B46" s="28" t="s">
        <v>130</v>
      </c>
      <c r="C46" s="15" t="s">
        <v>134</v>
      </c>
      <c r="D46" s="16" t="s">
        <v>132</v>
      </c>
      <c r="E46" s="16" t="s">
        <v>135</v>
      </c>
      <c r="F46" s="17">
        <v>13380960</v>
      </c>
      <c r="G46" s="17">
        <v>13380960</v>
      </c>
      <c r="H46" s="17">
        <v>0</v>
      </c>
      <c r="I46" s="18">
        <f>J46/F46</f>
        <v>0.83999952170845738</v>
      </c>
      <c r="J46" s="19">
        <v>11240000</v>
      </c>
      <c r="K46" s="17">
        <v>10968000</v>
      </c>
      <c r="L46" s="17">
        <f t="shared" si="3"/>
        <v>2412960</v>
      </c>
      <c r="M46" s="17">
        <v>2140960</v>
      </c>
    </row>
    <row r="47" spans="1:13" ht="89.25">
      <c r="A47" s="20">
        <v>33</v>
      </c>
      <c r="B47" s="28" t="s">
        <v>130</v>
      </c>
      <c r="C47" s="15" t="s">
        <v>136</v>
      </c>
      <c r="D47" s="16" t="s">
        <v>137</v>
      </c>
      <c r="E47" s="16" t="s">
        <v>138</v>
      </c>
      <c r="F47" s="17">
        <v>34783135.450000003</v>
      </c>
      <c r="G47" s="17">
        <v>30948675.449999999</v>
      </c>
      <c r="H47" s="17">
        <v>3834460</v>
      </c>
      <c r="I47" s="18">
        <f>J47/G47</f>
        <v>0.37219999991954422</v>
      </c>
      <c r="J47" s="19">
        <v>11519097</v>
      </c>
      <c r="K47" s="17">
        <v>28510766.77</v>
      </c>
      <c r="L47" s="17">
        <f>K47*0.22-0.01</f>
        <v>6272368.6793999998</v>
      </c>
      <c r="M47" s="17">
        <v>23264038.449999999</v>
      </c>
    </row>
    <row r="48" spans="1:13" ht="89.25">
      <c r="A48" s="20">
        <v>34</v>
      </c>
      <c r="B48" s="28" t="s">
        <v>130</v>
      </c>
      <c r="C48" s="15" t="s">
        <v>139</v>
      </c>
      <c r="D48" s="16" t="s">
        <v>137</v>
      </c>
      <c r="E48" s="16" t="s">
        <v>140</v>
      </c>
      <c r="F48" s="17">
        <v>16888027.82</v>
      </c>
      <c r="G48" s="17">
        <v>16888027.82</v>
      </c>
      <c r="H48" s="17">
        <v>0</v>
      </c>
      <c r="I48" s="18">
        <f>J48/F48</f>
        <v>0.68209999964341594</v>
      </c>
      <c r="J48" s="19">
        <v>11519323.77</v>
      </c>
      <c r="K48" s="17">
        <v>13842645.75</v>
      </c>
      <c r="L48" s="17">
        <f>K48*0.22+0.01</f>
        <v>3045382.0749999997</v>
      </c>
      <c r="M48" s="17">
        <v>5368704.05</v>
      </c>
    </row>
    <row r="49" spans="1:13" ht="89.25">
      <c r="A49" s="20">
        <v>35</v>
      </c>
      <c r="B49" s="28" t="s">
        <v>130</v>
      </c>
      <c r="C49" s="15" t="s">
        <v>141</v>
      </c>
      <c r="D49" s="16" t="s">
        <v>142</v>
      </c>
      <c r="E49" s="16" t="s">
        <v>143</v>
      </c>
      <c r="F49" s="17">
        <v>4075675.41</v>
      </c>
      <c r="G49" s="17">
        <v>4019506.43</v>
      </c>
      <c r="H49" s="17">
        <v>56168.98</v>
      </c>
      <c r="I49" s="18">
        <f>J49/G49</f>
        <v>0.67669999970618278</v>
      </c>
      <c r="J49" s="19">
        <v>2720000</v>
      </c>
      <c r="K49" s="17">
        <v>3340717.55</v>
      </c>
      <c r="L49" s="17">
        <f t="shared" si="3"/>
        <v>734957.86099999992</v>
      </c>
      <c r="M49" s="17">
        <v>1355675.41</v>
      </c>
    </row>
    <row r="50" spans="1:13" ht="89.25">
      <c r="A50" s="20">
        <v>36</v>
      </c>
      <c r="B50" s="28" t="s">
        <v>130</v>
      </c>
      <c r="C50" s="15" t="s">
        <v>144</v>
      </c>
      <c r="D50" s="16" t="s">
        <v>132</v>
      </c>
      <c r="E50" s="16" t="s">
        <v>145</v>
      </c>
      <c r="F50" s="17">
        <v>7022320</v>
      </c>
      <c r="G50" s="17">
        <v>7022320</v>
      </c>
      <c r="H50" s="17">
        <v>0</v>
      </c>
      <c r="I50" s="18">
        <f>J50/G50</f>
        <v>0.73479989519133282</v>
      </c>
      <c r="J50" s="19">
        <v>5160000</v>
      </c>
      <c r="K50" s="17">
        <v>5756000</v>
      </c>
      <c r="L50" s="17">
        <f t="shared" si="3"/>
        <v>1266320</v>
      </c>
      <c r="M50" s="17">
        <v>1862320</v>
      </c>
    </row>
    <row r="51" spans="1:13" ht="114.75">
      <c r="A51" s="20">
        <v>37</v>
      </c>
      <c r="B51" s="28" t="s">
        <v>130</v>
      </c>
      <c r="C51" s="15" t="s">
        <v>146</v>
      </c>
      <c r="D51" s="16" t="s">
        <v>147</v>
      </c>
      <c r="E51" s="16" t="s">
        <v>148</v>
      </c>
      <c r="F51" s="17">
        <v>11401779.960000001</v>
      </c>
      <c r="G51" s="17">
        <v>11401779.960000001</v>
      </c>
      <c r="H51" s="17">
        <v>0</v>
      </c>
      <c r="I51" s="18">
        <f>J51/G51</f>
        <v>0.69462838502278901</v>
      </c>
      <c r="J51" s="19">
        <v>7920000</v>
      </c>
      <c r="K51" s="39">
        <v>9345721.2799999993</v>
      </c>
      <c r="L51" s="17">
        <f t="shared" si="3"/>
        <v>2056058.6815999998</v>
      </c>
      <c r="M51" s="17">
        <v>3481779.96</v>
      </c>
    </row>
    <row r="52" spans="1:13" ht="102">
      <c r="A52" s="40">
        <v>38</v>
      </c>
      <c r="B52" s="41" t="s">
        <v>130</v>
      </c>
      <c r="C52" s="42" t="s">
        <v>149</v>
      </c>
      <c r="D52" s="43" t="s">
        <v>150</v>
      </c>
      <c r="E52" s="43" t="s">
        <v>151</v>
      </c>
      <c r="F52" s="44">
        <v>10248376.66</v>
      </c>
      <c r="G52" s="44">
        <v>10248376.66</v>
      </c>
      <c r="H52" s="44">
        <v>0</v>
      </c>
      <c r="I52" s="45">
        <f>J52/G52</f>
        <v>0.60099999974044671</v>
      </c>
      <c r="J52" s="46">
        <v>6159274.3700000001</v>
      </c>
      <c r="K52" s="44">
        <v>8400308.7400000002</v>
      </c>
      <c r="L52" s="44">
        <v>1848067.92</v>
      </c>
      <c r="M52" s="44">
        <v>4089102.29</v>
      </c>
    </row>
    <row r="53" spans="1:13" ht="42.75">
      <c r="A53" s="47" t="s">
        <v>37</v>
      </c>
      <c r="B53" s="48" t="s">
        <v>152</v>
      </c>
      <c r="C53" s="49"/>
      <c r="D53" s="49"/>
      <c r="E53" s="48"/>
      <c r="F53" s="50"/>
      <c r="G53" s="50"/>
      <c r="H53" s="50"/>
      <c r="I53" s="48"/>
      <c r="J53" s="51">
        <f>SUM(J45:J52)</f>
        <v>62237695.139999993</v>
      </c>
      <c r="K53" s="52"/>
      <c r="L53" s="52"/>
      <c r="M53" s="52"/>
    </row>
  </sheetData>
  <mergeCells count="3">
    <mergeCell ref="A1:D1"/>
    <mergeCell ref="E1:F1"/>
    <mergeCell ref="G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</dc:creator>
  <cp:lastModifiedBy>Aga</cp:lastModifiedBy>
  <dcterms:created xsi:type="dcterms:W3CDTF">2008-09-03T08:28:36Z</dcterms:created>
  <dcterms:modified xsi:type="dcterms:W3CDTF">2008-09-03T08:29:31Z</dcterms:modified>
</cp:coreProperties>
</file>