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yniakk\Desktop\BIP\"/>
    </mc:Choice>
  </mc:AlternateContent>
  <xr:revisionPtr revIDLastSave="0" documentId="13_ncr:1_{B3D9C7B0-A3A1-4B12-86CF-B29D5C665C44}" xr6:coauthVersionLast="36" xr6:coauthVersionMax="36" xr10:uidLastSave="{00000000-0000-0000-0000-000000000000}"/>
  <bookViews>
    <workbookView xWindow="0" yWindow="0" windowWidth="28800" windowHeight="12225" xr2:uid="{08573BC8-B309-4A53-B79C-7DC783333DE2}"/>
  </bookViews>
  <sheets>
    <sheet name="I kw.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F47" i="1"/>
  <c r="E47" i="1"/>
  <c r="E46" i="1"/>
  <c r="E43" i="1"/>
  <c r="E54" i="1" l="1"/>
  <c r="G12" i="1" l="1"/>
  <c r="G7" i="1" l="1"/>
  <c r="G47" i="1"/>
  <c r="G46" i="1"/>
  <c r="G51" i="1"/>
  <c r="G52" i="1"/>
  <c r="G6" i="1" l="1"/>
  <c r="G14" i="1"/>
  <c r="F19" i="1"/>
  <c r="F8" i="1"/>
  <c r="F21" i="1" l="1"/>
  <c r="E19" i="1"/>
  <c r="D19" i="1"/>
  <c r="D21" i="1"/>
  <c r="E8" i="1"/>
  <c r="G8" i="1" s="1"/>
  <c r="D8" i="1"/>
  <c r="G18" i="1"/>
  <c r="E31" i="1" l="1"/>
  <c r="E56" i="1" s="1"/>
  <c r="D31" i="1"/>
  <c r="G29" i="1" l="1"/>
  <c r="G41" i="1"/>
  <c r="G48" i="1" l="1"/>
  <c r="G49" i="1"/>
  <c r="G50" i="1"/>
  <c r="G5" i="1" l="1"/>
  <c r="E21" i="1"/>
  <c r="G21" i="1" s="1"/>
  <c r="G11" i="1"/>
  <c r="G13" i="1"/>
  <c r="G15" i="1"/>
  <c r="G19" i="1"/>
  <c r="G26" i="1"/>
  <c r="G27" i="1"/>
  <c r="G28" i="1"/>
  <c r="G30" i="1"/>
  <c r="F31" i="1"/>
  <c r="G34" i="1"/>
  <c r="G35" i="1"/>
  <c r="G36" i="1"/>
  <c r="G37" i="1"/>
  <c r="G38" i="1"/>
  <c r="G39" i="1"/>
  <c r="G40" i="1"/>
  <c r="G42" i="1"/>
  <c r="D54" i="1"/>
  <c r="G43" i="1"/>
  <c r="G45" i="1"/>
  <c r="G53" i="1"/>
  <c r="F54" i="1"/>
  <c r="F56" i="1" l="1"/>
  <c r="G31" i="1"/>
  <c r="D56" i="1"/>
  <c r="G54" i="1"/>
  <c r="G56" i="1" l="1"/>
</calcChain>
</file>

<file path=xl/sharedStrings.xml><?xml version="1.0" encoding="utf-8"?>
<sst xmlns="http://schemas.openxmlformats.org/spreadsheetml/2006/main" count="155" uniqueCount="53">
  <si>
    <t>Łącznie</t>
  </si>
  <si>
    <t>Razem:</t>
  </si>
  <si>
    <t>WODGiK</t>
  </si>
  <si>
    <t>75018</t>
  </si>
  <si>
    <t>750</t>
  </si>
  <si>
    <t>WODGiK - OPI TPP 3.0 (wkład własny)</t>
  </si>
  <si>
    <t>ŚZN</t>
  </si>
  <si>
    <t xml:space="preserve">Departament GN </t>
  </si>
  <si>
    <t>Departament GN - PJDW 2.0 (wkład własny)</t>
  </si>
  <si>
    <t>71095</t>
  </si>
  <si>
    <t>710</t>
  </si>
  <si>
    <t>Departament GN</t>
  </si>
  <si>
    <t>Departament GN-GK</t>
  </si>
  <si>
    <t>71012</t>
  </si>
  <si>
    <t>WODGiK - trwałość projektu</t>
  </si>
  <si>
    <t>70005</t>
  </si>
  <si>
    <t>700</t>
  </si>
  <si>
    <t>CzBGiTR</t>
  </si>
  <si>
    <t>01004</t>
  </si>
  <si>
    <t>010</t>
  </si>
  <si>
    <t>BBGiTR</t>
  </si>
  <si>
    <t>Jednostka wykonująca zadanie</t>
  </si>
  <si>
    <t>% wykonania</t>
  </si>
  <si>
    <t>Rozdział</t>
  </si>
  <si>
    <t>Dział</t>
  </si>
  <si>
    <t>Zadania własne samorządu województwa</t>
  </si>
  <si>
    <t>01005</t>
  </si>
  <si>
    <t>Zadania zlecone z zakresu administracji rządowej</t>
  </si>
  <si>
    <t>Wydatki</t>
  </si>
  <si>
    <t xml:space="preserve">2. </t>
  </si>
  <si>
    <t xml:space="preserve">Łącznie </t>
  </si>
  <si>
    <t>Jednostka zbierająca dochody</t>
  </si>
  <si>
    <t>Dochody własne samorządu województwa</t>
  </si>
  <si>
    <t>Prace urządzeniowo-rolne</t>
  </si>
  <si>
    <t>Zadanie</t>
  </si>
  <si>
    <t>Dotacje otrzymane na realizację zadań z zakresu administracji rządowej</t>
  </si>
  <si>
    <t xml:space="preserve">Dochody </t>
  </si>
  <si>
    <t>1.</t>
  </si>
  <si>
    <t>WODGiK - OPI TPP 3.0 (dofinansowanie)</t>
  </si>
  <si>
    <t>Plan na 2026 r.</t>
  </si>
  <si>
    <t>Plan po zmianach na 2026 r.</t>
  </si>
  <si>
    <t>71013</t>
  </si>
  <si>
    <t>Departament GN - PJDW 2.0</t>
  </si>
  <si>
    <t>Departament GN - OPI TPP 3.0</t>
  </si>
  <si>
    <t>Realizacja zadań zleconych z zakresu administracji rządowej zgodnie z art. 7c ust. 1 pkt 2 ustawy z 17 maja 1989 r. Prawo geodezyjne i kartograficzne (tekst jednolity: Dz. U. 2024 r. poz.1151 z poźn. zm.)</t>
  </si>
  <si>
    <t>Utrzymanie Wojewódzkiego Ośrodka Dokumentacji Geodezyjnej i Kartograficznej w Katowicach oraz obsługa zadań zleconych z zakresu administracji rządowej zgodnie z art. 7c ust. 1 pkt 1 i 2 ustawy z 17 maja 1989 r. Prawo geodezyjne i kartograficzne (tekst jednolity: Dz. U. 2024 r. poz.1151 z poźn. zm.)</t>
  </si>
  <si>
    <t>WODGiK - PJDW 2.0 (dofinansowanie)</t>
  </si>
  <si>
    <t>WODGiK - PJDW 2.0 (wkład własny)</t>
  </si>
  <si>
    <t>Departament GN - PJDW 2.0 (dofinansowanie)</t>
  </si>
  <si>
    <t>Informacja Departamentu Geodezji i Gospodarki Nieruchomościami za III kwartały 2026 r.</t>
  </si>
  <si>
    <t>Wykonanie za                       III kwartały 2026 r.</t>
  </si>
  <si>
    <t>x</t>
  </si>
  <si>
    <t>Katowice, dnia 29.10.2026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</si>
</sst>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&quot;;[Red]&quot;-&quot;#,##0.00&quot; &quot;"/>
    <numFmt numFmtId="165" formatCode="#,##0.00;[Red]#,##0.00"/>
    <numFmt numFmtId="166" formatCode="#,##0.00&quot;   &quot;;[Red]&quot;-&quot;#,##0.00&quot;   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color rgb="FF190DB3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 diagonalUp="1">
      <left/>
      <right style="medium">
        <color rgb="FF000000"/>
      </right>
      <top style="medium">
        <color rgb="FF000000"/>
      </top>
      <bottom style="medium">
        <color rgb="FF000000"/>
      </bottom>
      <diagonal style="thin">
        <color rgb="FF000000"/>
      </diagonal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0" fontId="2" fillId="0" borderId="5" xfId="1" applyNumberFormat="1" applyFont="1" applyBorder="1" applyAlignment="1">
      <alignment horizontal="right" vertical="center" wrapText="1"/>
    </xf>
    <xf numFmtId="166" fontId="3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6" fillId="0" borderId="0" xfId="0" applyFont="1"/>
    <xf numFmtId="0" fontId="5" fillId="0" borderId="0" xfId="0" applyFont="1"/>
    <xf numFmtId="166" fontId="2" fillId="0" borderId="0" xfId="0" applyNumberFormat="1" applyFont="1" applyAlignment="1">
      <alignment horizontal="right" vertical="center" wrapText="1"/>
    </xf>
    <xf numFmtId="166" fontId="3" fillId="0" borderId="0" xfId="0" applyNumberFormat="1" applyFont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0" fontId="4" fillId="0" borderId="2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right" vertical="center" wrapText="1"/>
    </xf>
    <xf numFmtId="166" fontId="2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vertical="center" wrapText="1"/>
    </xf>
    <xf numFmtId="164" fontId="4" fillId="0" borderId="3" xfId="0" applyNumberFormat="1" applyFont="1" applyBorder="1" applyAlignment="1">
      <alignment vertical="center" wrapText="1"/>
    </xf>
    <xf numFmtId="10" fontId="4" fillId="0" borderId="2" xfId="1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165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6" fontId="5" fillId="2" borderId="5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10" fontId="5" fillId="2" borderId="5" xfId="1" applyNumberFormat="1" applyFont="1" applyFill="1" applyBorder="1" applyAlignment="1">
      <alignment horizontal="right" vertical="center" wrapText="1"/>
    </xf>
    <xf numFmtId="166" fontId="5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166" fontId="2" fillId="2" borderId="5" xfId="0" applyNumberFormat="1" applyFont="1" applyFill="1" applyBorder="1" applyAlignment="1">
      <alignment horizontal="right" vertical="center" wrapText="1"/>
    </xf>
    <xf numFmtId="10" fontId="2" fillId="2" borderId="5" xfId="1" applyNumberFormat="1" applyFont="1" applyFill="1" applyBorder="1" applyAlignment="1">
      <alignment horizontal="right" vertical="center" wrapText="1"/>
    </xf>
    <xf numFmtId="166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" fontId="3" fillId="2" borderId="6" xfId="0" applyNumberFormat="1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10" fontId="3" fillId="2" borderId="6" xfId="1" applyNumberFormat="1" applyFont="1" applyFill="1" applyBorder="1" applyAlignment="1">
      <alignment horizontal="right" vertical="center" wrapText="1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166" fontId="2" fillId="2" borderId="10" xfId="0" applyNumberFormat="1" applyFont="1" applyFill="1" applyBorder="1" applyAlignment="1">
      <alignment horizontal="right" vertical="center" wrapText="1"/>
    </xf>
    <xf numFmtId="10" fontId="2" fillId="2" borderId="10" xfId="1" applyNumberFormat="1" applyFont="1" applyFill="1" applyBorder="1" applyAlignment="1">
      <alignment horizontal="right" vertical="center" wrapText="1"/>
    </xf>
    <xf numFmtId="10" fontId="3" fillId="2" borderId="11" xfId="1" applyNumberFormat="1" applyFont="1" applyFill="1" applyBorder="1" applyAlignment="1">
      <alignment horizontal="right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" fontId="3" fillId="2" borderId="0" xfId="0" applyNumberFormat="1" applyFont="1" applyFill="1" applyAlignment="1">
      <alignment horizontal="right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4" fontId="3" fillId="2" borderId="16" xfId="0" applyNumberFormat="1" applyFont="1" applyFill="1" applyBorder="1" applyAlignment="1">
      <alignment vertical="center" wrapText="1"/>
    </xf>
    <xf numFmtId="10" fontId="3" fillId="2" borderId="14" xfId="1" applyNumberFormat="1" applyFont="1" applyFill="1" applyBorder="1" applyAlignment="1">
      <alignment horizontal="right" vertical="center" wrapText="1"/>
    </xf>
    <xf numFmtId="166" fontId="5" fillId="2" borderId="11" xfId="0" applyNumberFormat="1" applyFont="1" applyFill="1" applyBorder="1" applyAlignment="1">
      <alignment horizontal="center" vertical="center" wrapText="1"/>
    </xf>
    <xf numFmtId="166" fontId="3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/>
    <xf numFmtId="0" fontId="4" fillId="0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25A8B-E35A-407C-901E-4B19C5823BAD}">
  <sheetPr>
    <pageSetUpPr fitToPage="1"/>
  </sheetPr>
  <dimension ref="A1:M61"/>
  <sheetViews>
    <sheetView tabSelected="1" topLeftCell="A31" workbookViewId="0">
      <selection activeCell="E66" sqref="E66"/>
    </sheetView>
  </sheetViews>
  <sheetFormatPr defaultRowHeight="15" x14ac:dyDescent="0.25"/>
  <cols>
    <col min="1" max="1" width="11.5703125" style="2" customWidth="1"/>
    <col min="2" max="2" width="6.7109375" style="2" customWidth="1"/>
    <col min="3" max="3" width="11" style="2" customWidth="1"/>
    <col min="4" max="4" width="18.5703125" style="2" customWidth="1"/>
    <col min="5" max="5" width="18.28515625" style="2" customWidth="1"/>
    <col min="6" max="6" width="21.140625" style="2" customWidth="1"/>
    <col min="7" max="7" width="13.28515625" style="2" customWidth="1"/>
    <col min="8" max="8" width="52.7109375" style="2" customWidth="1"/>
    <col min="9" max="9" width="9.42578125" style="2" customWidth="1"/>
    <col min="10" max="10" width="14.85546875" style="2" customWidth="1"/>
    <col min="11" max="11" width="17.42578125" style="2" customWidth="1"/>
    <col min="12" max="16384" width="9.140625" style="2"/>
  </cols>
  <sheetData>
    <row r="1" spans="1:13" s="8" customFormat="1" ht="59.25" customHeight="1" x14ac:dyDescent="0.2">
      <c r="A1" s="63" t="s">
        <v>49</v>
      </c>
      <c r="B1" s="63"/>
      <c r="C1" s="63"/>
      <c r="D1" s="63"/>
      <c r="E1" s="63"/>
      <c r="F1" s="63"/>
      <c r="G1" s="63"/>
      <c r="H1" s="63"/>
      <c r="I1" s="63"/>
      <c r="J1" s="6"/>
      <c r="K1" s="2"/>
    </row>
    <row r="2" spans="1:13" s="8" customFormat="1" ht="21" customHeight="1" x14ac:dyDescent="0.2">
      <c r="A2" s="1" t="s">
        <v>37</v>
      </c>
      <c r="B2" s="63" t="s">
        <v>36</v>
      </c>
      <c r="C2" s="63"/>
      <c r="D2" s="63"/>
      <c r="E2" s="63"/>
      <c r="F2" s="63"/>
      <c r="G2" s="63"/>
      <c r="H2" s="63"/>
      <c r="I2" s="1"/>
      <c r="J2" s="6"/>
      <c r="K2" s="2"/>
    </row>
    <row r="3" spans="1:13" s="8" customFormat="1" ht="30.75" customHeight="1" x14ac:dyDescent="0.2">
      <c r="A3" s="1"/>
      <c r="B3" s="64" t="s">
        <v>35</v>
      </c>
      <c r="C3" s="64"/>
      <c r="D3" s="64"/>
      <c r="E3" s="64"/>
      <c r="F3" s="64"/>
      <c r="G3" s="64"/>
      <c r="H3" s="64"/>
      <c r="I3" s="1"/>
      <c r="J3" s="6"/>
      <c r="K3" s="2"/>
    </row>
    <row r="4" spans="1:13" s="8" customFormat="1" ht="47.25" x14ac:dyDescent="0.2">
      <c r="A4" s="1"/>
      <c r="B4" s="30" t="s">
        <v>24</v>
      </c>
      <c r="C4" s="31" t="s">
        <v>23</v>
      </c>
      <c r="D4" s="31" t="s">
        <v>39</v>
      </c>
      <c r="E4" s="31" t="s">
        <v>40</v>
      </c>
      <c r="F4" s="31" t="s">
        <v>50</v>
      </c>
      <c r="G4" s="31" t="s">
        <v>22</v>
      </c>
      <c r="H4" s="30" t="s">
        <v>34</v>
      </c>
      <c r="I4" s="1"/>
      <c r="J4" s="6"/>
      <c r="K4" s="2"/>
    </row>
    <row r="5" spans="1:13" s="8" customFormat="1" ht="27.75" customHeight="1" x14ac:dyDescent="0.2">
      <c r="A5" s="1"/>
      <c r="B5" s="46" t="s">
        <v>19</v>
      </c>
      <c r="C5" s="47" t="s">
        <v>26</v>
      </c>
      <c r="D5" s="44">
        <v>948000</v>
      </c>
      <c r="E5" s="44">
        <v>948000</v>
      </c>
      <c r="F5" s="44">
        <v>743790</v>
      </c>
      <c r="G5" s="48">
        <f>F5/E5</f>
        <v>0.78458860759493676</v>
      </c>
      <c r="H5" s="49" t="s">
        <v>33</v>
      </c>
      <c r="I5" s="1"/>
      <c r="J5" s="6"/>
      <c r="K5" s="2"/>
      <c r="M5" s="9"/>
    </row>
    <row r="6" spans="1:13" s="8" customFormat="1" ht="109.5" customHeight="1" x14ac:dyDescent="0.2">
      <c r="A6" s="1"/>
      <c r="B6" s="46" t="s">
        <v>10</v>
      </c>
      <c r="C6" s="47" t="s">
        <v>13</v>
      </c>
      <c r="D6" s="44">
        <v>3126181</v>
      </c>
      <c r="E6" s="44">
        <v>3126181</v>
      </c>
      <c r="F6" s="44">
        <v>2288062</v>
      </c>
      <c r="G6" s="48">
        <f>F6/E6</f>
        <v>0.73190323912786881</v>
      </c>
      <c r="H6" s="50" t="s">
        <v>45</v>
      </c>
      <c r="I6" s="1"/>
      <c r="J6" s="6"/>
      <c r="K6" s="2"/>
    </row>
    <row r="7" spans="1:13" s="8" customFormat="1" ht="69" customHeight="1" x14ac:dyDescent="0.2">
      <c r="A7" s="32"/>
      <c r="B7" s="46" t="s">
        <v>10</v>
      </c>
      <c r="C7" s="47" t="s">
        <v>41</v>
      </c>
      <c r="D7" s="44">
        <v>0</v>
      </c>
      <c r="E7" s="44">
        <v>355593</v>
      </c>
      <c r="F7" s="44">
        <v>48353.760000000002</v>
      </c>
      <c r="G7" s="48">
        <f>F7/E7</f>
        <v>0.13598062953995158</v>
      </c>
      <c r="H7" s="50" t="s">
        <v>44</v>
      </c>
      <c r="I7" s="32"/>
      <c r="J7" s="6"/>
      <c r="K7" s="2"/>
    </row>
    <row r="8" spans="1:13" s="8" customFormat="1" ht="15.75" x14ac:dyDescent="0.2">
      <c r="A8" s="1"/>
      <c r="B8" s="65" t="s">
        <v>1</v>
      </c>
      <c r="C8" s="66"/>
      <c r="D8" s="51">
        <f>SUM(D5:D7)</f>
        <v>4074181</v>
      </c>
      <c r="E8" s="51">
        <f>SUM(E5:E7)</f>
        <v>4429774</v>
      </c>
      <c r="F8" s="51">
        <f>SUM(F5:F7)</f>
        <v>3080205.76</v>
      </c>
      <c r="G8" s="52">
        <f>F8/E8</f>
        <v>0.69534151403660771</v>
      </c>
      <c r="H8" s="41"/>
      <c r="I8" s="1"/>
      <c r="J8" s="6"/>
      <c r="K8" s="2"/>
    </row>
    <row r="9" spans="1:13" s="8" customFormat="1" ht="32.25" customHeight="1" x14ac:dyDescent="0.2">
      <c r="A9" s="1"/>
      <c r="B9" s="67" t="s">
        <v>32</v>
      </c>
      <c r="C9" s="67"/>
      <c r="D9" s="67"/>
      <c r="E9" s="67"/>
      <c r="F9" s="67"/>
      <c r="G9" s="67"/>
      <c r="H9" s="67"/>
      <c r="I9" s="1"/>
      <c r="J9" s="6"/>
      <c r="K9" s="2"/>
    </row>
    <row r="10" spans="1:13" s="8" customFormat="1" ht="47.25" x14ac:dyDescent="0.2">
      <c r="A10" s="1"/>
      <c r="B10" s="42" t="s">
        <v>24</v>
      </c>
      <c r="C10" s="43" t="s">
        <v>23</v>
      </c>
      <c r="D10" s="43" t="s">
        <v>39</v>
      </c>
      <c r="E10" s="43" t="s">
        <v>40</v>
      </c>
      <c r="F10" s="43" t="s">
        <v>50</v>
      </c>
      <c r="G10" s="43" t="s">
        <v>22</v>
      </c>
      <c r="H10" s="42" t="s">
        <v>31</v>
      </c>
      <c r="I10" s="1"/>
      <c r="J10" s="7"/>
      <c r="K10" s="2"/>
    </row>
    <row r="11" spans="1:13" s="8" customFormat="1" ht="15.75" x14ac:dyDescent="0.2">
      <c r="A11" s="1"/>
      <c r="B11" s="46" t="s">
        <v>19</v>
      </c>
      <c r="C11" s="47" t="s">
        <v>18</v>
      </c>
      <c r="D11" s="44">
        <v>2851664</v>
      </c>
      <c r="E11" s="44">
        <v>2851664</v>
      </c>
      <c r="F11" s="44">
        <v>1741638.87</v>
      </c>
      <c r="G11" s="53">
        <f t="shared" ref="G11:G19" si="0">F11/E11</f>
        <v>0.61074476866839855</v>
      </c>
      <c r="H11" s="45" t="s">
        <v>20</v>
      </c>
      <c r="I11" s="1"/>
      <c r="J11" s="6"/>
      <c r="K11" s="2"/>
    </row>
    <row r="12" spans="1:13" s="8" customFormat="1" ht="15.75" x14ac:dyDescent="0.2">
      <c r="A12" s="1"/>
      <c r="B12" s="46" t="s">
        <v>19</v>
      </c>
      <c r="C12" s="47" t="s">
        <v>18</v>
      </c>
      <c r="D12" s="33">
        <v>3046073</v>
      </c>
      <c r="E12" s="33">
        <v>3046073</v>
      </c>
      <c r="F12" s="33">
        <v>1913635.74</v>
      </c>
      <c r="G12" s="53">
        <f t="shared" si="0"/>
        <v>0.62823042651965333</v>
      </c>
      <c r="H12" s="37" t="s">
        <v>17</v>
      </c>
      <c r="I12" s="1"/>
      <c r="J12" s="6"/>
      <c r="K12" s="2"/>
    </row>
    <row r="13" spans="1:13" s="8" customFormat="1" ht="15.75" x14ac:dyDescent="0.2">
      <c r="A13" s="1"/>
      <c r="B13" s="54" t="s">
        <v>16</v>
      </c>
      <c r="C13" s="55" t="s">
        <v>15</v>
      </c>
      <c r="D13" s="44">
        <v>5781596</v>
      </c>
      <c r="E13" s="56">
        <v>5781596</v>
      </c>
      <c r="F13" s="44">
        <v>4440064.4800000004</v>
      </c>
      <c r="G13" s="53">
        <f t="shared" si="0"/>
        <v>0.76796519161836985</v>
      </c>
      <c r="H13" s="45" t="s">
        <v>6</v>
      </c>
      <c r="I13" s="1"/>
      <c r="J13" s="6"/>
      <c r="K13" s="2"/>
    </row>
    <row r="14" spans="1:13" s="8" customFormat="1" ht="15.75" x14ac:dyDescent="0.2">
      <c r="A14" s="1"/>
      <c r="B14" s="57" t="s">
        <v>16</v>
      </c>
      <c r="C14" s="58" t="s">
        <v>15</v>
      </c>
      <c r="D14" s="59">
        <v>9777349</v>
      </c>
      <c r="E14" s="59">
        <v>9777349</v>
      </c>
      <c r="F14" s="59">
        <v>7731171.1900000004</v>
      </c>
      <c r="G14" s="60">
        <f>F14/E14</f>
        <v>0.79072263759839201</v>
      </c>
      <c r="H14" s="45" t="s">
        <v>11</v>
      </c>
      <c r="I14" s="1"/>
      <c r="J14" s="6"/>
      <c r="K14" s="2"/>
    </row>
    <row r="15" spans="1:13" s="8" customFormat="1" ht="15.75" x14ac:dyDescent="0.2">
      <c r="A15" s="1"/>
      <c r="B15" s="55" t="s">
        <v>10</v>
      </c>
      <c r="C15" s="55" t="s">
        <v>13</v>
      </c>
      <c r="D15" s="44">
        <v>6800</v>
      </c>
      <c r="E15" s="44">
        <v>6800</v>
      </c>
      <c r="F15" s="44">
        <v>13223.37</v>
      </c>
      <c r="G15" s="48">
        <f t="shared" si="0"/>
        <v>1.9446132352941177</v>
      </c>
      <c r="H15" s="61" t="s">
        <v>2</v>
      </c>
      <c r="I15" s="1"/>
      <c r="J15" s="6"/>
      <c r="K15" s="2"/>
      <c r="L15" s="9"/>
      <c r="M15" s="9"/>
    </row>
    <row r="16" spans="1:13" s="8" customFormat="1" ht="15.75" x14ac:dyDescent="0.2">
      <c r="A16" s="34"/>
      <c r="B16" s="55" t="s">
        <v>10</v>
      </c>
      <c r="C16" s="55" t="s">
        <v>41</v>
      </c>
      <c r="D16" s="44">
        <v>0</v>
      </c>
      <c r="E16" s="44">
        <v>0</v>
      </c>
      <c r="F16" s="44">
        <v>234.92</v>
      </c>
      <c r="G16" s="48" t="s">
        <v>51</v>
      </c>
      <c r="H16" s="61" t="s">
        <v>11</v>
      </c>
      <c r="I16" s="34"/>
      <c r="J16" s="6"/>
      <c r="K16" s="2"/>
      <c r="L16" s="9"/>
      <c r="M16" s="9"/>
    </row>
    <row r="17" spans="1:13" s="8" customFormat="1" ht="15.75" x14ac:dyDescent="0.2">
      <c r="A17" s="32"/>
      <c r="B17" s="55" t="s">
        <v>10</v>
      </c>
      <c r="C17" s="55" t="s">
        <v>9</v>
      </c>
      <c r="D17" s="44">
        <v>913586</v>
      </c>
      <c r="E17" s="44">
        <v>43680</v>
      </c>
      <c r="F17" s="44">
        <v>0</v>
      </c>
      <c r="G17" s="48" t="s">
        <v>51</v>
      </c>
      <c r="H17" s="61" t="s">
        <v>42</v>
      </c>
      <c r="I17" s="32"/>
      <c r="J17" s="6"/>
      <c r="K17" s="2"/>
      <c r="L17" s="9"/>
      <c r="M17" s="9"/>
    </row>
    <row r="18" spans="1:13" s="8" customFormat="1" ht="15.75" x14ac:dyDescent="0.2">
      <c r="A18" s="32"/>
      <c r="B18" s="55" t="s">
        <v>4</v>
      </c>
      <c r="C18" s="55" t="s">
        <v>3</v>
      </c>
      <c r="D18" s="44">
        <v>304000</v>
      </c>
      <c r="E18" s="44">
        <v>304000</v>
      </c>
      <c r="F18" s="44">
        <v>293845.55</v>
      </c>
      <c r="G18" s="48">
        <f t="shared" si="0"/>
        <v>0.96659720394736837</v>
      </c>
      <c r="H18" s="61" t="s">
        <v>43</v>
      </c>
      <c r="I18" s="32"/>
      <c r="J18" s="6"/>
      <c r="K18" s="2"/>
      <c r="L18" s="9"/>
      <c r="M18" s="9"/>
    </row>
    <row r="19" spans="1:13" s="8" customFormat="1" ht="15.75" x14ac:dyDescent="0.2">
      <c r="A19" s="1"/>
      <c r="B19" s="68" t="s">
        <v>1</v>
      </c>
      <c r="C19" s="68"/>
      <c r="D19" s="51">
        <f>SUM(D11:D18)</f>
        <v>22681068</v>
      </c>
      <c r="E19" s="51">
        <f>SUM(E11:E18)</f>
        <v>21811162</v>
      </c>
      <c r="F19" s="51">
        <f>SUM(F11:F18)</f>
        <v>16133814.120000001</v>
      </c>
      <c r="G19" s="52">
        <f t="shared" si="0"/>
        <v>0.73970447425038621</v>
      </c>
      <c r="H19" s="62"/>
      <c r="I19" s="1"/>
      <c r="J19" s="6"/>
      <c r="K19" s="2"/>
      <c r="L19" s="9"/>
      <c r="M19" s="9"/>
    </row>
    <row r="20" spans="1:13" s="8" customFormat="1" ht="16.5" thickBot="1" x14ac:dyDescent="0.25">
      <c r="A20" s="1"/>
      <c r="B20" s="1"/>
      <c r="C20" s="1"/>
      <c r="D20" s="10"/>
      <c r="E20" s="10"/>
      <c r="F20" s="10"/>
      <c r="G20" s="10"/>
      <c r="H20" s="11"/>
      <c r="I20" s="1"/>
      <c r="J20" s="6"/>
      <c r="K20" s="2"/>
      <c r="L20" s="9"/>
      <c r="M20" s="9"/>
    </row>
    <row r="21" spans="1:13" s="8" customFormat="1" ht="16.5" thickBot="1" x14ac:dyDescent="0.25">
      <c r="A21" s="1"/>
      <c r="B21" s="69" t="s">
        <v>30</v>
      </c>
      <c r="C21" s="69"/>
      <c r="D21" s="12">
        <f>D8+D19</f>
        <v>26755249</v>
      </c>
      <c r="E21" s="12">
        <f>E8+E19</f>
        <v>26240936</v>
      </c>
      <c r="F21" s="12">
        <f>F8+F19</f>
        <v>19214019.880000003</v>
      </c>
      <c r="G21" s="13">
        <f>F21/E21</f>
        <v>0.73221549261809882</v>
      </c>
      <c r="H21" s="14"/>
      <c r="I21" s="1"/>
      <c r="J21" s="6"/>
      <c r="K21" s="2"/>
      <c r="L21" s="9"/>
      <c r="M21" s="9"/>
    </row>
    <row r="22" spans="1:13" s="8" customFormat="1" ht="15.75" x14ac:dyDescent="0.2">
      <c r="A22" s="1"/>
      <c r="B22" s="15"/>
      <c r="C22" s="15"/>
      <c r="D22" s="16"/>
      <c r="E22" s="16"/>
      <c r="F22" s="16"/>
      <c r="G22" s="16"/>
      <c r="H22" s="15"/>
      <c r="I22" s="1"/>
      <c r="J22" s="6"/>
      <c r="K22" s="2"/>
      <c r="L22" s="9"/>
      <c r="M22" s="9"/>
    </row>
    <row r="23" spans="1:13" s="8" customFormat="1" ht="23.25" customHeight="1" x14ac:dyDescent="0.2">
      <c r="A23" s="1" t="s">
        <v>29</v>
      </c>
      <c r="B23" s="63" t="s">
        <v>28</v>
      </c>
      <c r="C23" s="63"/>
      <c r="D23" s="63"/>
      <c r="E23" s="63"/>
      <c r="F23" s="63"/>
      <c r="G23" s="63"/>
      <c r="H23" s="63"/>
      <c r="I23" s="1"/>
      <c r="J23" s="6"/>
      <c r="K23" s="2"/>
      <c r="L23" s="9"/>
      <c r="M23" s="9"/>
    </row>
    <row r="24" spans="1:13" s="8" customFormat="1" ht="24" customHeight="1" x14ac:dyDescent="0.2">
      <c r="A24" s="2"/>
      <c r="B24" s="72" t="s">
        <v>27</v>
      </c>
      <c r="C24" s="72"/>
      <c r="D24" s="72"/>
      <c r="E24" s="72"/>
      <c r="F24" s="72"/>
      <c r="G24" s="72"/>
      <c r="H24" s="72"/>
      <c r="I24" s="1"/>
      <c r="J24" s="1"/>
      <c r="K24" s="2"/>
      <c r="L24" s="9"/>
      <c r="M24" s="9"/>
    </row>
    <row r="25" spans="1:13" s="8" customFormat="1" ht="47.25" x14ac:dyDescent="0.2">
      <c r="A25" s="2"/>
      <c r="B25" s="30" t="s">
        <v>24</v>
      </c>
      <c r="C25" s="31" t="s">
        <v>23</v>
      </c>
      <c r="D25" s="31" t="s">
        <v>39</v>
      </c>
      <c r="E25" s="31" t="s">
        <v>40</v>
      </c>
      <c r="F25" s="31" t="s">
        <v>50</v>
      </c>
      <c r="G25" s="31" t="s">
        <v>22</v>
      </c>
      <c r="H25" s="30" t="s">
        <v>21</v>
      </c>
      <c r="I25" s="2"/>
      <c r="J25" s="2"/>
      <c r="K25" s="2"/>
      <c r="L25" s="9"/>
      <c r="M25" s="9"/>
    </row>
    <row r="26" spans="1:13" s="8" customFormat="1" ht="16.5" customHeight="1" x14ac:dyDescent="0.2">
      <c r="A26" s="2"/>
      <c r="B26" s="35" t="s">
        <v>19</v>
      </c>
      <c r="C26" s="35" t="s">
        <v>26</v>
      </c>
      <c r="D26" s="33">
        <v>466233</v>
      </c>
      <c r="E26" s="33">
        <v>466233</v>
      </c>
      <c r="F26" s="33">
        <v>349622.91</v>
      </c>
      <c r="G26" s="36">
        <f t="shared" ref="G26:G31" si="1">F26/E26</f>
        <v>0.74988881095932713</v>
      </c>
      <c r="H26" s="37" t="s">
        <v>20</v>
      </c>
      <c r="I26" s="11"/>
      <c r="J26" s="17"/>
      <c r="K26" s="2"/>
      <c r="L26" s="9"/>
      <c r="M26" s="9"/>
    </row>
    <row r="27" spans="1:13" s="8" customFormat="1" ht="16.5" customHeight="1" x14ac:dyDescent="0.2">
      <c r="A27" s="2"/>
      <c r="B27" s="35" t="s">
        <v>19</v>
      </c>
      <c r="C27" s="35" t="s">
        <v>26</v>
      </c>
      <c r="D27" s="33">
        <v>481767</v>
      </c>
      <c r="E27" s="33">
        <v>481767</v>
      </c>
      <c r="F27" s="33">
        <v>382327</v>
      </c>
      <c r="G27" s="36">
        <f t="shared" si="1"/>
        <v>0.79359316848185946</v>
      </c>
      <c r="H27" s="37" t="s">
        <v>17</v>
      </c>
      <c r="I27" s="11"/>
      <c r="J27" s="17"/>
      <c r="K27" s="2"/>
      <c r="L27" s="9"/>
      <c r="M27" s="9"/>
    </row>
    <row r="28" spans="1:13" s="8" customFormat="1" ht="16.5" customHeight="1" x14ac:dyDescent="0.2">
      <c r="A28" s="2"/>
      <c r="B28" s="38" t="s">
        <v>10</v>
      </c>
      <c r="C28" s="38" t="s">
        <v>13</v>
      </c>
      <c r="D28" s="33">
        <v>3086575</v>
      </c>
      <c r="E28" s="33">
        <v>3086575</v>
      </c>
      <c r="F28" s="33">
        <v>2181387.2000000002</v>
      </c>
      <c r="G28" s="36">
        <f t="shared" si="1"/>
        <v>0.70673390408462455</v>
      </c>
      <c r="H28" s="37" t="s">
        <v>2</v>
      </c>
      <c r="I28" s="11"/>
      <c r="J28" s="17"/>
      <c r="K28" s="2"/>
      <c r="L28" s="9"/>
      <c r="M28" s="9"/>
    </row>
    <row r="29" spans="1:13" s="8" customFormat="1" ht="16.5" customHeight="1" x14ac:dyDescent="0.2">
      <c r="A29" s="2"/>
      <c r="B29" s="35" t="s">
        <v>10</v>
      </c>
      <c r="C29" s="35" t="s">
        <v>13</v>
      </c>
      <c r="D29" s="33">
        <v>39606</v>
      </c>
      <c r="E29" s="33">
        <v>39606</v>
      </c>
      <c r="F29" s="33">
        <v>0</v>
      </c>
      <c r="G29" s="36">
        <f t="shared" si="1"/>
        <v>0</v>
      </c>
      <c r="H29" s="37" t="s">
        <v>11</v>
      </c>
      <c r="I29" s="11"/>
      <c r="J29" s="17"/>
      <c r="K29" s="2"/>
      <c r="L29" s="9"/>
      <c r="M29" s="9"/>
    </row>
    <row r="30" spans="1:13" s="8" customFormat="1" ht="15" customHeight="1" x14ac:dyDescent="0.2">
      <c r="A30" s="2"/>
      <c r="B30" s="35" t="s">
        <v>10</v>
      </c>
      <c r="C30" s="35" t="s">
        <v>41</v>
      </c>
      <c r="D30" s="33">
        <v>0</v>
      </c>
      <c r="E30" s="33">
        <v>355593</v>
      </c>
      <c r="F30" s="33">
        <v>48353.760000000002</v>
      </c>
      <c r="G30" s="36">
        <f t="shared" si="1"/>
        <v>0.13598062953995158</v>
      </c>
      <c r="H30" s="37" t="s">
        <v>11</v>
      </c>
      <c r="I30" s="11"/>
      <c r="J30" s="17"/>
      <c r="K30" s="2"/>
      <c r="L30" s="9"/>
      <c r="M30" s="9"/>
    </row>
    <row r="31" spans="1:13" s="8" customFormat="1" ht="15.75" x14ac:dyDescent="0.2">
      <c r="A31" s="2"/>
      <c r="B31" s="73" t="s">
        <v>1</v>
      </c>
      <c r="C31" s="73"/>
      <c r="D31" s="39">
        <f>SUM(D26:D30)</f>
        <v>4074181</v>
      </c>
      <c r="E31" s="39">
        <f>SUM(E26:E30)</f>
        <v>4429774</v>
      </c>
      <c r="F31" s="39">
        <f>SUM(F26:F30)</f>
        <v>2961690.87</v>
      </c>
      <c r="G31" s="40">
        <f t="shared" si="1"/>
        <v>0.66858735231187871</v>
      </c>
      <c r="H31" s="41"/>
      <c r="I31" s="18"/>
      <c r="J31" s="10"/>
      <c r="K31" s="2"/>
      <c r="L31" s="9"/>
      <c r="M31" s="9"/>
    </row>
    <row r="32" spans="1:13" s="8" customFormat="1" ht="29.25" customHeight="1" x14ac:dyDescent="0.2">
      <c r="A32" s="2"/>
      <c r="B32" s="67" t="s">
        <v>25</v>
      </c>
      <c r="C32" s="67"/>
      <c r="D32" s="67"/>
      <c r="E32" s="67"/>
      <c r="F32" s="67"/>
      <c r="G32" s="67"/>
      <c r="H32" s="67"/>
      <c r="I32" s="1"/>
      <c r="J32" s="1"/>
      <c r="K32" s="2"/>
      <c r="L32" s="9"/>
      <c r="M32" s="9"/>
    </row>
    <row r="33" spans="1:13" s="8" customFormat="1" ht="47.25" x14ac:dyDescent="0.2">
      <c r="A33" s="2"/>
      <c r="B33" s="42" t="s">
        <v>24</v>
      </c>
      <c r="C33" s="43" t="s">
        <v>23</v>
      </c>
      <c r="D33" s="43" t="s">
        <v>39</v>
      </c>
      <c r="E33" s="43" t="s">
        <v>40</v>
      </c>
      <c r="F33" s="43" t="s">
        <v>50</v>
      </c>
      <c r="G33" s="43" t="s">
        <v>22</v>
      </c>
      <c r="H33" s="42" t="s">
        <v>21</v>
      </c>
      <c r="I33" s="2"/>
      <c r="J33" s="19"/>
      <c r="K33" s="2"/>
      <c r="L33" s="9"/>
      <c r="M33" s="9"/>
    </row>
    <row r="34" spans="1:13" s="8" customFormat="1" ht="17.25" customHeight="1" x14ac:dyDescent="0.2">
      <c r="A34" s="2"/>
      <c r="B34" s="35" t="s">
        <v>19</v>
      </c>
      <c r="C34" s="35" t="s">
        <v>18</v>
      </c>
      <c r="D34" s="33">
        <v>5521559</v>
      </c>
      <c r="E34" s="44">
        <v>5602722</v>
      </c>
      <c r="F34" s="44">
        <v>3820519.75</v>
      </c>
      <c r="G34" s="36">
        <f t="shared" ref="G34:G54" si="2">F34/E34</f>
        <v>0.68190421548668667</v>
      </c>
      <c r="H34" s="45" t="s">
        <v>20</v>
      </c>
      <c r="I34" s="2"/>
      <c r="J34" s="19"/>
      <c r="K34" s="2"/>
      <c r="L34" s="9"/>
      <c r="M34" s="9"/>
    </row>
    <row r="35" spans="1:13" s="8" customFormat="1" ht="18" customHeight="1" x14ac:dyDescent="0.2">
      <c r="A35" s="2"/>
      <c r="B35" s="35" t="s">
        <v>19</v>
      </c>
      <c r="C35" s="35" t="s">
        <v>18</v>
      </c>
      <c r="D35" s="33">
        <v>10069504</v>
      </c>
      <c r="E35" s="33">
        <v>10115674</v>
      </c>
      <c r="F35" s="33">
        <v>6240840.4500000002</v>
      </c>
      <c r="G35" s="36">
        <f t="shared" si="2"/>
        <v>0.61694756572819565</v>
      </c>
      <c r="H35" s="37" t="s">
        <v>17</v>
      </c>
      <c r="I35" s="2"/>
      <c r="J35" s="19"/>
      <c r="K35" s="2"/>
      <c r="L35" s="9"/>
      <c r="M35" s="9"/>
    </row>
    <row r="36" spans="1:13" s="8" customFormat="1" ht="19.5" customHeight="1" x14ac:dyDescent="0.2">
      <c r="A36" s="2"/>
      <c r="B36" s="38" t="s">
        <v>16</v>
      </c>
      <c r="C36" s="38" t="s">
        <v>15</v>
      </c>
      <c r="D36" s="33">
        <v>429220</v>
      </c>
      <c r="E36" s="33">
        <v>429220</v>
      </c>
      <c r="F36" s="33">
        <v>93923.51</v>
      </c>
      <c r="G36" s="36">
        <f t="shared" si="2"/>
        <v>0.21882370346209401</v>
      </c>
      <c r="H36" s="45" t="s">
        <v>11</v>
      </c>
      <c r="I36" s="2"/>
      <c r="J36" s="11"/>
      <c r="K36" s="11"/>
      <c r="L36" s="9"/>
      <c r="M36" s="9"/>
    </row>
    <row r="37" spans="1:13" s="8" customFormat="1" ht="20.25" customHeight="1" x14ac:dyDescent="0.2">
      <c r="A37" s="2"/>
      <c r="B37" s="38" t="s">
        <v>16</v>
      </c>
      <c r="C37" s="38" t="s">
        <v>15</v>
      </c>
      <c r="D37" s="33">
        <v>7954340</v>
      </c>
      <c r="E37" s="33">
        <v>8690329</v>
      </c>
      <c r="F37" s="33">
        <v>3531668.52</v>
      </c>
      <c r="G37" s="36">
        <f t="shared" si="2"/>
        <v>0.4063906579371161</v>
      </c>
      <c r="H37" s="37" t="s">
        <v>6</v>
      </c>
      <c r="I37" s="2"/>
      <c r="J37" s="19"/>
      <c r="K37" s="2"/>
    </row>
    <row r="38" spans="1:13" s="8" customFormat="1" ht="18.75" customHeight="1" x14ac:dyDescent="0.2">
      <c r="A38" s="2"/>
      <c r="B38" s="38" t="s">
        <v>10</v>
      </c>
      <c r="C38" s="38" t="s">
        <v>13</v>
      </c>
      <c r="D38" s="33">
        <v>883534</v>
      </c>
      <c r="E38" s="33">
        <v>883231</v>
      </c>
      <c r="F38" s="33">
        <v>361270.43</v>
      </c>
      <c r="G38" s="36">
        <f t="shared" si="2"/>
        <v>0.40903277851434111</v>
      </c>
      <c r="H38" s="37" t="s">
        <v>2</v>
      </c>
      <c r="I38" s="20"/>
      <c r="J38" s="19"/>
      <c r="K38" s="2"/>
    </row>
    <row r="39" spans="1:13" s="8" customFormat="1" ht="18.75" customHeight="1" x14ac:dyDescent="0.2">
      <c r="A39" s="2"/>
      <c r="B39" s="38" t="s">
        <v>10</v>
      </c>
      <c r="C39" s="38" t="s">
        <v>13</v>
      </c>
      <c r="D39" s="33">
        <v>223172</v>
      </c>
      <c r="E39" s="33">
        <v>223172</v>
      </c>
      <c r="F39" s="33">
        <v>148780.79999999999</v>
      </c>
      <c r="G39" s="36">
        <f t="shared" si="2"/>
        <v>0.66666427688061225</v>
      </c>
      <c r="H39" s="37" t="s">
        <v>14</v>
      </c>
      <c r="I39" s="20"/>
      <c r="J39" s="19"/>
      <c r="K39" s="2"/>
    </row>
    <row r="40" spans="1:13" s="8" customFormat="1" ht="18.75" customHeight="1" x14ac:dyDescent="0.2">
      <c r="A40" s="2"/>
      <c r="B40" s="38" t="s">
        <v>10</v>
      </c>
      <c r="C40" s="38" t="s">
        <v>41</v>
      </c>
      <c r="D40" s="33">
        <v>108541</v>
      </c>
      <c r="E40" s="33">
        <v>108541</v>
      </c>
      <c r="F40" s="33">
        <v>0</v>
      </c>
      <c r="G40" s="36">
        <f t="shared" si="2"/>
        <v>0</v>
      </c>
      <c r="H40" s="45" t="s">
        <v>12</v>
      </c>
      <c r="I40" s="20"/>
      <c r="J40" s="19"/>
      <c r="K40" s="2"/>
    </row>
    <row r="41" spans="1:13" s="8" customFormat="1" ht="18.75" customHeight="1" x14ac:dyDescent="0.2">
      <c r="A41" s="2"/>
      <c r="B41" s="38" t="s">
        <v>10</v>
      </c>
      <c r="C41" s="38" t="s">
        <v>13</v>
      </c>
      <c r="D41" s="33">
        <v>0</v>
      </c>
      <c r="E41" s="33">
        <v>303</v>
      </c>
      <c r="F41" s="33">
        <v>302.26</v>
      </c>
      <c r="G41" s="36">
        <f t="shared" si="2"/>
        <v>0.99755775577557748</v>
      </c>
      <c r="H41" s="45" t="s">
        <v>11</v>
      </c>
      <c r="I41" s="20"/>
      <c r="J41" s="19"/>
      <c r="K41" s="2"/>
    </row>
    <row r="42" spans="1:13" s="8" customFormat="1" ht="18.75" customHeight="1" x14ac:dyDescent="0.2">
      <c r="A42" s="2"/>
      <c r="B42" s="35" t="s">
        <v>10</v>
      </c>
      <c r="C42" s="35" t="s">
        <v>9</v>
      </c>
      <c r="D42" s="33">
        <v>20000</v>
      </c>
      <c r="E42" s="33">
        <v>20000</v>
      </c>
      <c r="F42" s="33">
        <v>0</v>
      </c>
      <c r="G42" s="36">
        <f t="shared" si="2"/>
        <v>0</v>
      </c>
      <c r="H42" s="45" t="s">
        <v>11</v>
      </c>
      <c r="I42" s="20"/>
      <c r="J42" s="19"/>
      <c r="K42" s="2"/>
    </row>
    <row r="43" spans="1:13" s="8" customFormat="1" ht="18.75" customHeight="1" x14ac:dyDescent="0.2">
      <c r="A43" s="2"/>
      <c r="B43" s="35" t="s">
        <v>10</v>
      </c>
      <c r="C43" s="35" t="s">
        <v>9</v>
      </c>
      <c r="D43" s="33">
        <v>161223</v>
      </c>
      <c r="E43" s="33">
        <f>225+145030</f>
        <v>145255</v>
      </c>
      <c r="F43" s="33">
        <v>0</v>
      </c>
      <c r="G43" s="36">
        <f t="shared" si="2"/>
        <v>0</v>
      </c>
      <c r="H43" s="45" t="s">
        <v>8</v>
      </c>
      <c r="I43" s="20"/>
      <c r="J43" s="19"/>
      <c r="K43" s="2"/>
    </row>
    <row r="44" spans="1:13" s="8" customFormat="1" ht="18.75" customHeight="1" x14ac:dyDescent="0.2">
      <c r="A44" s="2"/>
      <c r="B44" s="35" t="s">
        <v>10</v>
      </c>
      <c r="C44" s="35" t="s">
        <v>9</v>
      </c>
      <c r="D44" s="33">
        <v>913586</v>
      </c>
      <c r="E44" s="33">
        <v>0</v>
      </c>
      <c r="F44" s="33">
        <v>0</v>
      </c>
      <c r="G44" s="36" t="s">
        <v>51</v>
      </c>
      <c r="H44" s="45" t="s">
        <v>48</v>
      </c>
      <c r="I44" s="20"/>
      <c r="J44" s="19"/>
      <c r="K44" s="2"/>
    </row>
    <row r="45" spans="1:13" s="8" customFormat="1" ht="18.75" customHeight="1" x14ac:dyDescent="0.2">
      <c r="A45" s="2"/>
      <c r="B45" s="35" t="s">
        <v>4</v>
      </c>
      <c r="C45" s="35" t="s">
        <v>3</v>
      </c>
      <c r="D45" s="33">
        <v>10000</v>
      </c>
      <c r="E45" s="33">
        <v>10000</v>
      </c>
      <c r="F45" s="33">
        <v>2400</v>
      </c>
      <c r="G45" s="36">
        <f t="shared" si="2"/>
        <v>0.24</v>
      </c>
      <c r="H45" s="45" t="s">
        <v>7</v>
      </c>
      <c r="I45" s="20"/>
      <c r="J45" s="19"/>
      <c r="K45" s="2"/>
    </row>
    <row r="46" spans="1:13" s="8" customFormat="1" ht="18.75" customHeight="1" x14ac:dyDescent="0.2">
      <c r="A46" s="2"/>
      <c r="B46" s="35" t="s">
        <v>4</v>
      </c>
      <c r="C46" s="35" t="s">
        <v>3</v>
      </c>
      <c r="D46" s="33">
        <v>0</v>
      </c>
      <c r="E46" s="33">
        <f>5292+896+75+23+8259</f>
        <v>14545</v>
      </c>
      <c r="F46" s="33">
        <f>1761.95+298.29+24.67+7.54</f>
        <v>2092.4500000000003</v>
      </c>
      <c r="G46" s="36">
        <f t="shared" si="2"/>
        <v>0.14386043313853561</v>
      </c>
      <c r="H46" s="45" t="s">
        <v>8</v>
      </c>
      <c r="I46" s="20"/>
      <c r="J46" s="19"/>
      <c r="K46" s="2"/>
    </row>
    <row r="47" spans="1:13" s="8" customFormat="1" ht="18.75" customHeight="1" x14ac:dyDescent="0.2">
      <c r="A47" s="2"/>
      <c r="B47" s="35" t="s">
        <v>4</v>
      </c>
      <c r="C47" s="35" t="s">
        <v>3</v>
      </c>
      <c r="D47" s="33">
        <v>0</v>
      </c>
      <c r="E47" s="33">
        <f>29988+5077+420+129</f>
        <v>35614</v>
      </c>
      <c r="F47" s="33">
        <f>9984.36+1690.34+139.75+42.72</f>
        <v>11857.17</v>
      </c>
      <c r="G47" s="36">
        <f t="shared" si="2"/>
        <v>0.33293564328634806</v>
      </c>
      <c r="H47" s="45" t="s">
        <v>48</v>
      </c>
      <c r="I47" s="20"/>
      <c r="J47" s="19"/>
      <c r="K47" s="2"/>
    </row>
    <row r="48" spans="1:13" s="8" customFormat="1" ht="19.5" customHeight="1" x14ac:dyDescent="0.2">
      <c r="A48" s="2"/>
      <c r="B48" s="35" t="s">
        <v>4</v>
      </c>
      <c r="C48" s="35" t="s">
        <v>3</v>
      </c>
      <c r="D48" s="33">
        <v>4252458</v>
      </c>
      <c r="E48" s="33">
        <v>4255458</v>
      </c>
      <c r="F48" s="33">
        <v>2893077.06</v>
      </c>
      <c r="G48" s="36">
        <f t="shared" si="2"/>
        <v>0.67985092556429882</v>
      </c>
      <c r="H48" s="45" t="s">
        <v>6</v>
      </c>
      <c r="I48" s="20"/>
      <c r="J48" s="19"/>
      <c r="K48" s="2"/>
    </row>
    <row r="49" spans="1:11" s="8" customFormat="1" ht="19.5" customHeight="1" x14ac:dyDescent="0.2">
      <c r="A49" s="2"/>
      <c r="B49" s="35" t="s">
        <v>4</v>
      </c>
      <c r="C49" s="35" t="s">
        <v>3</v>
      </c>
      <c r="D49" s="33">
        <v>16000</v>
      </c>
      <c r="E49" s="33">
        <v>16000</v>
      </c>
      <c r="F49" s="33">
        <v>11483.62</v>
      </c>
      <c r="G49" s="36">
        <f t="shared" si="2"/>
        <v>0.71772625000000001</v>
      </c>
      <c r="H49" s="45" t="s">
        <v>5</v>
      </c>
      <c r="I49" s="20"/>
      <c r="J49" s="19"/>
      <c r="K49" s="2"/>
    </row>
    <row r="50" spans="1:11" s="8" customFormat="1" ht="19.5" customHeight="1" x14ac:dyDescent="0.2">
      <c r="A50" s="2"/>
      <c r="B50" s="35" t="s">
        <v>4</v>
      </c>
      <c r="C50" s="35" t="s">
        <v>3</v>
      </c>
      <c r="D50" s="33">
        <v>304000</v>
      </c>
      <c r="E50" s="33">
        <v>304000</v>
      </c>
      <c r="F50" s="33">
        <v>218188.51</v>
      </c>
      <c r="G50" s="36">
        <f t="shared" si="2"/>
        <v>0.71772536184210534</v>
      </c>
      <c r="H50" s="45" t="s">
        <v>38</v>
      </c>
      <c r="I50" s="20"/>
      <c r="J50" s="19"/>
      <c r="K50" s="2"/>
    </row>
    <row r="51" spans="1:11" s="8" customFormat="1" ht="19.5" customHeight="1" x14ac:dyDescent="0.2">
      <c r="A51" s="2"/>
      <c r="B51" s="35" t="s">
        <v>4</v>
      </c>
      <c r="C51" s="35" t="s">
        <v>3</v>
      </c>
      <c r="D51" s="33">
        <v>0</v>
      </c>
      <c r="E51" s="33">
        <v>8066</v>
      </c>
      <c r="F51" s="33">
        <v>0</v>
      </c>
      <c r="G51" s="36">
        <f t="shared" si="2"/>
        <v>0</v>
      </c>
      <c r="H51" s="45" t="s">
        <v>46</v>
      </c>
      <c r="I51" s="20"/>
      <c r="J51" s="19"/>
      <c r="K51" s="2"/>
    </row>
    <row r="52" spans="1:11" s="8" customFormat="1" ht="19.5" customHeight="1" x14ac:dyDescent="0.2">
      <c r="A52" s="2"/>
      <c r="B52" s="35" t="s">
        <v>4</v>
      </c>
      <c r="C52" s="35" t="s">
        <v>3</v>
      </c>
      <c r="D52" s="33">
        <v>0</v>
      </c>
      <c r="E52" s="33">
        <v>1423</v>
      </c>
      <c r="F52" s="33">
        <v>0</v>
      </c>
      <c r="G52" s="36">
        <f t="shared" si="2"/>
        <v>0</v>
      </c>
      <c r="H52" s="45" t="s">
        <v>47</v>
      </c>
      <c r="I52" s="20"/>
      <c r="J52" s="19"/>
      <c r="K52" s="2"/>
    </row>
    <row r="53" spans="1:11" s="8" customFormat="1" ht="19.5" customHeight="1" x14ac:dyDescent="0.2">
      <c r="A53" s="2"/>
      <c r="B53" s="35" t="s">
        <v>4</v>
      </c>
      <c r="C53" s="35" t="s">
        <v>3</v>
      </c>
      <c r="D53" s="33">
        <v>2370544</v>
      </c>
      <c r="E53" s="33">
        <v>2370544</v>
      </c>
      <c r="F53" s="33">
        <v>1734172.88</v>
      </c>
      <c r="G53" s="36">
        <f t="shared" si="2"/>
        <v>0.73155059766872077</v>
      </c>
      <c r="H53" s="45" t="s">
        <v>2</v>
      </c>
      <c r="I53" s="20"/>
      <c r="J53" s="19"/>
      <c r="K53" s="2"/>
    </row>
    <row r="54" spans="1:11" s="8" customFormat="1" ht="18" customHeight="1" x14ac:dyDescent="0.2">
      <c r="A54" s="2"/>
      <c r="B54" s="74" t="s">
        <v>1</v>
      </c>
      <c r="C54" s="74"/>
      <c r="D54" s="3">
        <f>SUM(D34:D53)</f>
        <v>33237681</v>
      </c>
      <c r="E54" s="3">
        <f>SUM(E34:E53)</f>
        <v>33234097</v>
      </c>
      <c r="F54" s="3">
        <f>SUM(F34:F53)</f>
        <v>19070577.41</v>
      </c>
      <c r="G54" s="4">
        <f t="shared" si="2"/>
        <v>0.57382565291303089</v>
      </c>
      <c r="H54" s="5"/>
      <c r="I54" s="17"/>
      <c r="J54" s="17"/>
      <c r="K54" s="2"/>
    </row>
    <row r="55" spans="1:11" s="8" customFormat="1" ht="15.75" thickBot="1" x14ac:dyDescent="0.25">
      <c r="A55" s="2"/>
      <c r="B55" s="21"/>
      <c r="C55" s="21"/>
      <c r="D55" s="22"/>
      <c r="E55" s="22"/>
      <c r="F55" s="21"/>
      <c r="G55" s="21"/>
      <c r="H55" s="21"/>
      <c r="I55" s="21"/>
      <c r="J55" s="21"/>
      <c r="K55" s="2"/>
    </row>
    <row r="56" spans="1:11" s="8" customFormat="1" ht="20.25" customHeight="1" thickBot="1" x14ac:dyDescent="0.25">
      <c r="A56" s="2"/>
      <c r="B56" s="69" t="s">
        <v>0</v>
      </c>
      <c r="C56" s="69"/>
      <c r="D56" s="23">
        <f>D31+D54</f>
        <v>37311862</v>
      </c>
      <c r="E56" s="23">
        <f>E31+E54</f>
        <v>37663871</v>
      </c>
      <c r="F56" s="23">
        <f>F31+F54</f>
        <v>22032268.280000001</v>
      </c>
      <c r="G56" s="24">
        <f>F56/E56</f>
        <v>0.58497089372465194</v>
      </c>
      <c r="H56" s="25"/>
      <c r="I56" s="21"/>
      <c r="J56" s="21"/>
      <c r="K56" s="2"/>
    </row>
    <row r="57" spans="1:11" s="8" customFormat="1" x14ac:dyDescent="0.2">
      <c r="A57" s="2"/>
      <c r="B57" s="21"/>
      <c r="C57" s="21"/>
      <c r="D57" s="21"/>
      <c r="E57" s="26"/>
      <c r="F57" s="21"/>
      <c r="G57" s="21"/>
      <c r="H57" s="21"/>
      <c r="I57" s="21"/>
      <c r="J57" s="21"/>
      <c r="K57" s="27"/>
    </row>
    <row r="58" spans="1:11" s="8" customFormat="1" ht="15" customHeight="1" x14ac:dyDescent="0.2">
      <c r="A58" s="2"/>
      <c r="B58" s="70" t="s">
        <v>52</v>
      </c>
      <c r="C58" s="70"/>
      <c r="D58" s="70"/>
      <c r="E58" s="70"/>
      <c r="F58" s="70"/>
      <c r="G58" s="70"/>
      <c r="H58" s="70"/>
      <c r="I58" s="70"/>
      <c r="J58" s="21"/>
      <c r="K58" s="27"/>
    </row>
    <row r="59" spans="1:11" s="8" customFormat="1" x14ac:dyDescent="0.2">
      <c r="A59" s="2"/>
      <c r="B59" s="71"/>
      <c r="C59" s="71"/>
      <c r="D59" s="71"/>
      <c r="E59" s="71"/>
      <c r="F59" s="71"/>
      <c r="G59" s="71"/>
      <c r="H59" s="71"/>
      <c r="I59" s="71"/>
      <c r="J59" s="71"/>
      <c r="K59" s="27"/>
    </row>
    <row r="60" spans="1:11" s="8" customFormat="1" x14ac:dyDescent="0.2">
      <c r="A60" s="2"/>
      <c r="B60" s="2"/>
      <c r="C60" s="2"/>
      <c r="D60" s="28"/>
      <c r="E60" s="28"/>
      <c r="F60" s="2"/>
      <c r="G60" s="29"/>
      <c r="H60" s="2"/>
      <c r="I60" s="2"/>
      <c r="J60" s="2"/>
      <c r="K60" s="2"/>
    </row>
    <row r="61" spans="1:11" x14ac:dyDescent="0.25">
      <c r="D61" s="28"/>
      <c r="E61" s="28"/>
      <c r="F61" s="28"/>
    </row>
  </sheetData>
  <mergeCells count="15">
    <mergeCell ref="B19:C19"/>
    <mergeCell ref="B56:C56"/>
    <mergeCell ref="B58:I58"/>
    <mergeCell ref="B59:J59"/>
    <mergeCell ref="B21:C21"/>
    <mergeCell ref="B23:H23"/>
    <mergeCell ref="B24:H24"/>
    <mergeCell ref="B31:C31"/>
    <mergeCell ref="B32:H32"/>
    <mergeCell ref="B54:C54"/>
    <mergeCell ref="A1:I1"/>
    <mergeCell ref="B2:H2"/>
    <mergeCell ref="B3:H3"/>
    <mergeCell ref="B8:C8"/>
    <mergeCell ref="B9:H9"/>
  </mergeCells>
  <pageMargins left="0.25" right="0.25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kw.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Małkiewicz Magdalena</dc:creator>
  <cp:lastModifiedBy>Martyniak Katarzyna</cp:lastModifiedBy>
  <cp:lastPrinted>2026-10-28T10:09:13Z</cp:lastPrinted>
  <dcterms:created xsi:type="dcterms:W3CDTF">2024-07-17T05:45:59Z</dcterms:created>
  <dcterms:modified xsi:type="dcterms:W3CDTF">2026-10-29T11:32:01Z</dcterms:modified>
</cp:coreProperties>
</file>