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580" yWindow="0" windowWidth="24270" windowHeight="12570"/>
  </bookViews>
  <sheets>
    <sheet name="załącznik nr 4" sheetId="1" r:id="rId1"/>
    <sheet name="załącznik nr 3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C37" i="2" s="1"/>
  <c r="C29" i="2"/>
  <c r="C13" i="2"/>
  <c r="C21" i="2" s="1"/>
  <c r="C39" i="2" l="1"/>
  <c r="C42" i="2" l="1"/>
  <c r="C44" i="2" s="1"/>
  <c r="C34" i="1" l="1"/>
  <c r="C35" i="1" s="1"/>
  <c r="C28" i="1"/>
  <c r="C16" i="1"/>
  <c r="C13" i="1"/>
  <c r="C11" i="1"/>
  <c r="C10" i="1"/>
  <c r="C20" i="1" l="1"/>
  <c r="C37" i="1" s="1"/>
  <c r="C40" i="1" s="1"/>
  <c r="C42" i="1" s="1"/>
</calcChain>
</file>

<file path=xl/sharedStrings.xml><?xml version="1.0" encoding="utf-8"?>
<sst xmlns="http://schemas.openxmlformats.org/spreadsheetml/2006/main" count="59" uniqueCount="37">
  <si>
    <t xml:space="preserve"> Prognoza rocznej wysokości rekompensaty eksploatacyjnej z tutułu eksploatacji i zarządzania Obiektem Stadionu Śląski na rok 2017
zgodnie z umowami: 
4206/BS/2013 z dnia 23.12.2013 roku
215/IR/2015 z dnia 18.02.2015 roku</t>
  </si>
  <si>
    <t>(uwzględnia zarządzanie areną główną od dnia 01.09.2017 roku)</t>
  </si>
  <si>
    <t>L.P.</t>
  </si>
  <si>
    <t>Rodzaj planowanego kosztu</t>
  </si>
  <si>
    <t>Koszt</t>
  </si>
  <si>
    <t>Zakup mediów ( woda, prąd, ogrzewanie i inne)</t>
  </si>
  <si>
    <t>Zakup materiałów, wyposażenia, sprzetu itd.</t>
  </si>
  <si>
    <t>Zakup usług</t>
  </si>
  <si>
    <t>Wynagrodzenia wraz z obowiązkowymi narzutami 
(składki na ubezpieczenie społeczne, PFRON, ZFSŚ itd.)</t>
  </si>
  <si>
    <t>Ubezpieczenie majątku i OC</t>
  </si>
  <si>
    <t>Podatek od nieruchomości</t>
  </si>
  <si>
    <t>Udział kosztów realizacji usługi w kosztach ogólnych Spółki</t>
  </si>
  <si>
    <t>Dzierżawa nieruchomości i ruchomości ( umowy z Województwem Śląski itd.)</t>
  </si>
  <si>
    <t xml:space="preserve">Koszty pozostałe nieujęte w innych pozycjach </t>
  </si>
  <si>
    <t>1. SUMA (+)</t>
  </si>
  <si>
    <t>Zysk</t>
  </si>
  <si>
    <t>2. SUMA (+)</t>
  </si>
  <si>
    <t>Rodzaj planowanych przychodów</t>
  </si>
  <si>
    <t>Dzierżawa ( hotel + inne)</t>
  </si>
  <si>
    <t>Infrastruktura sportowa - w tym arena główna</t>
  </si>
  <si>
    <t>Sprzedaż mediów ( refaktury)</t>
  </si>
  <si>
    <t>Pozostałe przychody</t>
  </si>
  <si>
    <t>3. SUMA (-)</t>
  </si>
  <si>
    <t xml:space="preserve">Należna rekompensata eksploatacyjna netto </t>
  </si>
  <si>
    <t>(1. suma + 2. suma - 3. suma)</t>
  </si>
  <si>
    <t>Podatek VAT 23 %</t>
  </si>
  <si>
    <t>Należna rekompensata eksploatacyjna z VAT</t>
  </si>
  <si>
    <t xml:space="preserve"> Prognoza rocznej wysokości rekompensaty eksploatacyjnej z tutułu eksploatacji i zarządzania Obiektem Stadionu Śląski na rok 2016</t>
  </si>
  <si>
    <t>(nie uwzględnia cześci Obiektu będącej przedmiotem modernizacji)</t>
  </si>
  <si>
    <t>Wynagrodzenia wraz z obowiązkowymi narzutami (składki na ubezpieczenie społeczne, PFRON, ZFSŚ itd.)</t>
  </si>
  <si>
    <t>Rozsądny zysk</t>
  </si>
  <si>
    <t>Infrastruktura sportowa - wynajem</t>
  </si>
  <si>
    <t xml:space="preserve">Sprzedaż usług </t>
  </si>
  <si>
    <t>Sprzedaż mediów ( refaktura)</t>
  </si>
  <si>
    <t>załącznik do Aneksu nr 5 do umowy wykonawczej nr 4206/BS/2013 z dnia 23 grudnia 2013r</t>
  </si>
  <si>
    <t>załącznik nr 3 do aneksu nr ___ i aneksu nr ___</t>
  </si>
  <si>
    <t xml:space="preserve">załącznik nr 4 do aneksu  scalającego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</si>
</sst>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theme="4" tint="0.79998168889431442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0" fillId="0" borderId="0" xfId="0" applyAlignment="1"/>
    <xf numFmtId="0" fontId="6" fillId="0" borderId="0" xfId="0" applyFont="1" applyAlignment="1">
      <alignment horizontal="center"/>
    </xf>
    <xf numFmtId="0" fontId="7" fillId="2" borderId="2" xfId="2" applyFont="1" applyBorder="1" applyAlignment="1">
      <alignment horizontal="center"/>
    </xf>
    <xf numFmtId="0" fontId="7" fillId="2" borderId="2" xfId="2" applyFont="1" applyBorder="1" applyAlignment="1">
      <alignment horizontal="center" wrapText="1"/>
    </xf>
    <xf numFmtId="0" fontId="7" fillId="2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6" fillId="0" borderId="0" xfId="1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/>
    <xf numFmtId="0" fontId="6" fillId="0" borderId="0" xfId="0" applyFont="1"/>
    <xf numFmtId="164" fontId="6" fillId="0" borderId="0" xfId="0" applyNumberFormat="1" applyFont="1" applyAlignment="1"/>
    <xf numFmtId="0" fontId="8" fillId="2" borderId="1" xfId="2" quotePrefix="1" applyFont="1" applyBorder="1" applyAlignment="1">
      <alignment horizontal="center"/>
    </xf>
    <xf numFmtId="0" fontId="9" fillId="2" borderId="1" xfId="2" applyFont="1" applyBorder="1" applyAlignment="1">
      <alignment horizontal="left" wrapText="1"/>
    </xf>
    <xf numFmtId="164" fontId="9" fillId="2" borderId="1" xfId="2" applyNumberFormat="1" applyFont="1" applyBorder="1" applyAlignment="1">
      <alignment vertical="center"/>
    </xf>
    <xf numFmtId="2" fontId="6" fillId="0" borderId="0" xfId="0" applyNumberFormat="1" applyFont="1" applyAlignment="1"/>
    <xf numFmtId="0" fontId="8" fillId="2" borderId="1" xfId="2" quotePrefix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9" fillId="2" borderId="1" xfId="2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44" fontId="6" fillId="3" borderId="5" xfId="0" applyNumberFormat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44" fontId="6" fillId="0" borderId="5" xfId="0" applyNumberFormat="1" applyFont="1" applyBorder="1" applyAlignment="1">
      <alignment vertical="center"/>
    </xf>
    <xf numFmtId="0" fontId="6" fillId="3" borderId="4" xfId="0" applyFont="1" applyFill="1" applyBorder="1"/>
    <xf numFmtId="44" fontId="6" fillId="3" borderId="5" xfId="0" applyNumberFormat="1" applyFont="1" applyFill="1" applyBorder="1" applyAlignment="1"/>
    <xf numFmtId="0" fontId="9" fillId="2" borderId="1" xfId="2" applyFont="1" applyFill="1" applyBorder="1" applyAlignment="1">
      <alignment horizontal="center"/>
    </xf>
    <xf numFmtId="0" fontId="9" fillId="2" borderId="1" xfId="2" applyFont="1" applyFill="1" applyBorder="1" applyAlignment="1">
      <alignment horizontal="left" wrapText="1"/>
    </xf>
    <xf numFmtId="164" fontId="9" fillId="2" borderId="1" xfId="2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44" fontId="6" fillId="0" borderId="8" xfId="0" applyNumberFormat="1" applyFont="1" applyBorder="1" applyAlignment="1">
      <alignment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164" fontId="2" fillId="5" borderId="14" xfId="0" applyNumberFormat="1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6" fillId="3" borderId="8" xfId="0" applyNumberFormat="1" applyFont="1" applyFill="1" applyBorder="1" applyAlignment="1">
      <alignment horizontal="right" vertical="center"/>
    </xf>
    <xf numFmtId="164" fontId="6" fillId="3" borderId="1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Akcent 3" xfId="2" builtinId="37"/>
    <cellStyle name="Normalny" xfId="0" builtinId="0"/>
    <cellStyle name="Walutowy" xfId="1" builtinId="4"/>
  </cellStyles>
  <dxfs count="14"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double">
          <color rgb="FF3F3F3F"/>
        </top>
      </border>
    </dxf>
    <dxf>
      <alignment vertical="center" textRotation="0" indent="0" justifyLastLine="0" shrinkToFit="0" readingOrder="0"/>
    </dxf>
    <dxf>
      <border outline="0">
        <bottom style="double">
          <color rgb="FF3F3F3F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double">
          <color rgb="FF3F3F3F"/>
        </top>
      </border>
    </dxf>
    <dxf>
      <alignment vertical="center" textRotation="0" indent="0" justifyLastLine="0" shrinkToFit="0" readingOrder="0"/>
    </dxf>
    <dxf>
      <border outline="0">
        <bottom style="double">
          <color rgb="FF3F3F3F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minskag/AppData/Local/Microsoft/Windows/Temporary%20Internet%20Files/Content.Outlook/GVJHYCEZ/Prognoza%20wysokosci%20rocznej%20rekompensaty%20eksploatacyjnej%20z%20tytu&#322;u%20eksploatacji%20i%20zarz&#261;dzani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  <sheetName val="Arkusz4"/>
    </sheetNames>
    <sheetDataSet>
      <sheetData sheetId="0" refreshError="1"/>
      <sheetData sheetId="1" refreshError="1"/>
      <sheetData sheetId="2">
        <row r="39">
          <cell r="D39">
            <v>94800</v>
          </cell>
        </row>
        <row r="49">
          <cell r="D49">
            <v>228000</v>
          </cell>
        </row>
        <row r="85">
          <cell r="D85">
            <v>350000</v>
          </cell>
        </row>
        <row r="86">
          <cell r="D86">
            <v>144000</v>
          </cell>
        </row>
      </sheetData>
      <sheetData sheetId="3">
        <row r="48">
          <cell r="K48">
            <v>5000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ela2" displayName="Tabela2" ref="A8:C20" totalsRowShown="0" headerRowDxfId="13" dataDxfId="11" headerRowBorderDxfId="12" tableBorderDxfId="10" headerRowCellStyle="Akcent 3">
  <tableColumns count="3">
    <tableColumn id="1" name="L.P." dataDxfId="9"/>
    <tableColumn id="2" name="Rodzaj planowanego kosztu" dataDxfId="8"/>
    <tableColumn id="3" name="Koszt" dataDxfId="7" dataCellStyle="Walutow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3" displayName="Tabela23" ref="A9:C21" totalsRowShown="0" headerRowDxfId="6" dataDxfId="4" headerRowBorderDxfId="5" tableBorderDxfId="3" headerRowCellStyle="Akcent 3">
  <tableColumns count="3">
    <tableColumn id="1" name="L.P." dataDxfId="2"/>
    <tableColumn id="2" name="Rodzaj planowanego kosztu" dataDxfId="1"/>
    <tableColumn id="3" name="Koszt" data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topLeftCell="A20" zoomScale="150" zoomScaleNormal="150" workbookViewId="0">
      <selection activeCell="B1" sqref="B1"/>
    </sheetView>
  </sheetViews>
  <sheetFormatPr defaultRowHeight="15" x14ac:dyDescent="0.25"/>
  <cols>
    <col min="1" max="1" width="10.42578125" customWidth="1"/>
    <col min="2" max="2" width="55.5703125" customWidth="1"/>
    <col min="3" max="3" width="16.85546875" style="2" bestFit="1" customWidth="1"/>
  </cols>
  <sheetData>
    <row r="1" spans="1:4" x14ac:dyDescent="0.25">
      <c r="C1" s="47" t="s">
        <v>36</v>
      </c>
    </row>
    <row r="2" spans="1:4" x14ac:dyDescent="0.25">
      <c r="A2" s="1"/>
    </row>
    <row r="3" spans="1:4" ht="18.75" customHeight="1" x14ac:dyDescent="0.25">
      <c r="A3" s="48" t="s">
        <v>0</v>
      </c>
      <c r="B3" s="49"/>
      <c r="C3" s="49"/>
    </row>
    <row r="4" spans="1:4" ht="77.25" customHeight="1" x14ac:dyDescent="0.25">
      <c r="A4" s="49"/>
      <c r="B4" s="49"/>
      <c r="C4" s="49"/>
    </row>
    <row r="5" spans="1:4" x14ac:dyDescent="0.25">
      <c r="B5" s="3" t="s">
        <v>1</v>
      </c>
    </row>
    <row r="8" spans="1:4" ht="15.75" thickBot="1" x14ac:dyDescent="0.3">
      <c r="A8" s="4" t="s">
        <v>2</v>
      </c>
      <c r="B8" s="5" t="s">
        <v>3</v>
      </c>
      <c r="C8" s="6" t="s">
        <v>4</v>
      </c>
    </row>
    <row r="9" spans="1:4" ht="15.75" thickTop="1" x14ac:dyDescent="0.25">
      <c r="A9" s="7">
        <v>1</v>
      </c>
      <c r="B9" s="8" t="s">
        <v>5</v>
      </c>
      <c r="C9" s="9">
        <v>2987000</v>
      </c>
    </row>
    <row r="10" spans="1:4" x14ac:dyDescent="0.25">
      <c r="A10" s="7">
        <v>2</v>
      </c>
      <c r="B10" s="8" t="s">
        <v>6</v>
      </c>
      <c r="C10" s="9">
        <f>365000-81000+100000</f>
        <v>384000</v>
      </c>
    </row>
    <row r="11" spans="1:4" x14ac:dyDescent="0.25">
      <c r="A11" s="7">
        <v>3</v>
      </c>
      <c r="B11" s="8" t="s">
        <v>7</v>
      </c>
      <c r="C11" s="9">
        <f>4286549.5-43181.14-170565.51-322800-2.85</f>
        <v>3750000.0000000005</v>
      </c>
    </row>
    <row r="12" spans="1:4" ht="24" x14ac:dyDescent="0.25">
      <c r="A12" s="7">
        <v>4</v>
      </c>
      <c r="B12" s="8" t="s">
        <v>8</v>
      </c>
      <c r="C12" s="9">
        <v>2033000</v>
      </c>
    </row>
    <row r="13" spans="1:4" x14ac:dyDescent="0.25">
      <c r="A13" s="7">
        <v>5</v>
      </c>
      <c r="B13" s="8" t="s">
        <v>9</v>
      </c>
      <c r="C13" s="9">
        <f>[1]Arkusz3!D85+[1]Arkusz3!D86</f>
        <v>494000</v>
      </c>
    </row>
    <row r="14" spans="1:4" x14ac:dyDescent="0.25">
      <c r="A14" s="7">
        <v>6</v>
      </c>
      <c r="B14" s="8" t="s">
        <v>10</v>
      </c>
      <c r="C14" s="9">
        <v>3109000</v>
      </c>
    </row>
    <row r="15" spans="1:4" x14ac:dyDescent="0.25">
      <c r="A15" s="7">
        <v>7</v>
      </c>
      <c r="B15" s="3" t="s">
        <v>11</v>
      </c>
      <c r="C15" s="10">
        <v>341000</v>
      </c>
      <c r="D15" s="11"/>
    </row>
    <row r="16" spans="1:4" x14ac:dyDescent="0.25">
      <c r="A16" s="7">
        <v>8</v>
      </c>
      <c r="B16" s="3" t="s">
        <v>12</v>
      </c>
      <c r="C16" s="10">
        <f>[1]Arkusz3!D39+[1]Arkusz3!D49</f>
        <v>322800</v>
      </c>
      <c r="D16" s="11"/>
    </row>
    <row r="17" spans="1:4" ht="15.75" thickBot="1" x14ac:dyDescent="0.3">
      <c r="A17" s="7">
        <v>9</v>
      </c>
      <c r="B17" s="3" t="s">
        <v>13</v>
      </c>
      <c r="C17" s="10">
        <v>33000</v>
      </c>
      <c r="D17" s="11"/>
    </row>
    <row r="18" spans="1:4" ht="15.75" hidden="1" thickBot="1" x14ac:dyDescent="0.3">
      <c r="A18" s="7"/>
      <c r="B18" s="3"/>
      <c r="C18" s="10"/>
      <c r="D18" s="11"/>
    </row>
    <row r="19" spans="1:4" ht="15.75" hidden="1" thickBot="1" x14ac:dyDescent="0.3">
      <c r="A19" s="7"/>
      <c r="B19" s="12"/>
      <c r="C19" s="13"/>
      <c r="D19" s="11"/>
    </row>
    <row r="20" spans="1:4" ht="24.75" thickTop="1" thickBot="1" x14ac:dyDescent="0.4">
      <c r="A20" s="14"/>
      <c r="B20" s="15" t="s">
        <v>14</v>
      </c>
      <c r="C20" s="16">
        <f>SUM(C9:C19)</f>
        <v>13453800</v>
      </c>
    </row>
    <row r="21" spans="1:4" ht="23.25" customHeight="1" thickTop="1" thickBot="1" x14ac:dyDescent="0.3">
      <c r="A21" s="12"/>
      <c r="B21" s="12"/>
      <c r="C21" s="17"/>
    </row>
    <row r="22" spans="1:4" ht="24.75" thickTop="1" thickBot="1" x14ac:dyDescent="0.4">
      <c r="A22" s="18"/>
      <c r="B22" s="19" t="s">
        <v>15</v>
      </c>
      <c r="C22" s="20"/>
    </row>
    <row r="23" spans="1:4" ht="16.5" thickTop="1" thickBot="1" x14ac:dyDescent="0.3">
      <c r="A23" s="21">
        <v>1</v>
      </c>
      <c r="B23" s="22" t="s">
        <v>15</v>
      </c>
      <c r="C23" s="23">
        <v>60000</v>
      </c>
    </row>
    <row r="24" spans="1:4" ht="21.75" hidden="1" customHeight="1" x14ac:dyDescent="0.25">
      <c r="A24" s="24"/>
      <c r="B24" s="25"/>
      <c r="C24" s="26"/>
    </row>
    <row r="25" spans="1:4" ht="15.75" hidden="1" thickBot="1" x14ac:dyDescent="0.3">
      <c r="A25" s="21"/>
      <c r="B25" s="22"/>
      <c r="C25" s="23"/>
    </row>
    <row r="26" spans="1:4" ht="15.75" hidden="1" thickBot="1" x14ac:dyDescent="0.3">
      <c r="A26" s="24"/>
      <c r="B26" s="25"/>
      <c r="C26" s="26"/>
    </row>
    <row r="27" spans="1:4" ht="15.75" hidden="1" thickBot="1" x14ac:dyDescent="0.3">
      <c r="A27" s="21"/>
      <c r="B27" s="27"/>
      <c r="C27" s="28"/>
    </row>
    <row r="28" spans="1:4" ht="16.5" thickTop="1" thickBot="1" x14ac:dyDescent="0.3">
      <c r="A28" s="29"/>
      <c r="B28" s="30" t="s">
        <v>16</v>
      </c>
      <c r="C28" s="31">
        <f>SUM(C23:C27)</f>
        <v>60000</v>
      </c>
    </row>
    <row r="29" spans="1:4" ht="23.25" customHeight="1" thickTop="1" thickBot="1" x14ac:dyDescent="0.3">
      <c r="A29" s="12"/>
      <c r="B29" s="12"/>
      <c r="C29" s="17"/>
    </row>
    <row r="30" spans="1:4" ht="24.75" thickTop="1" thickBot="1" x14ac:dyDescent="0.4">
      <c r="A30" s="18"/>
      <c r="B30" s="19" t="s">
        <v>17</v>
      </c>
      <c r="C30" s="20"/>
    </row>
    <row r="31" spans="1:4" ht="15.75" thickTop="1" x14ac:dyDescent="0.25">
      <c r="A31" s="21">
        <v>1</v>
      </c>
      <c r="B31" s="22" t="s">
        <v>18</v>
      </c>
      <c r="C31" s="23">
        <v>108000</v>
      </c>
    </row>
    <row r="32" spans="1:4" x14ac:dyDescent="0.25">
      <c r="A32" s="24">
        <v>2</v>
      </c>
      <c r="B32" s="25" t="s">
        <v>19</v>
      </c>
      <c r="C32" s="26">
        <v>2432000</v>
      </c>
    </row>
    <row r="33" spans="1:3" x14ac:dyDescent="0.25">
      <c r="A33" s="21">
        <v>3</v>
      </c>
      <c r="B33" s="32" t="s">
        <v>20</v>
      </c>
      <c r="C33" s="28">
        <v>790000</v>
      </c>
    </row>
    <row r="34" spans="1:3" ht="15.75" thickBot="1" x14ac:dyDescent="0.3">
      <c r="A34" s="24">
        <v>4</v>
      </c>
      <c r="B34" s="25" t="s">
        <v>21</v>
      </c>
      <c r="C34" s="26">
        <f>[1]Arkusz4!K48</f>
        <v>5000</v>
      </c>
    </row>
    <row r="35" spans="1:3" ht="16.5" thickTop="1" thickBot="1" x14ac:dyDescent="0.3">
      <c r="A35" s="29"/>
      <c r="B35" s="30" t="s">
        <v>22</v>
      </c>
      <c r="C35" s="31">
        <f>SUM(C31:C34)</f>
        <v>3335000</v>
      </c>
    </row>
    <row r="36" spans="1:3" ht="15.75" thickTop="1" x14ac:dyDescent="0.25">
      <c r="A36" s="12"/>
      <c r="B36" s="12"/>
      <c r="C36" s="33"/>
    </row>
    <row r="37" spans="1:3" x14ac:dyDescent="0.25">
      <c r="A37" s="34"/>
      <c r="B37" s="35" t="s">
        <v>23</v>
      </c>
      <c r="C37" s="50">
        <f>SUM(C20+C28-C35)</f>
        <v>10178800</v>
      </c>
    </row>
    <row r="38" spans="1:3" x14ac:dyDescent="0.25">
      <c r="A38" s="36"/>
      <c r="B38" s="37" t="s">
        <v>24</v>
      </c>
      <c r="C38" s="51"/>
    </row>
    <row r="39" spans="1:3" x14ac:dyDescent="0.25">
      <c r="A39" s="24"/>
      <c r="B39" s="25"/>
      <c r="C39" s="33"/>
    </row>
    <row r="40" spans="1:3" x14ac:dyDescent="0.25">
      <c r="A40" s="21"/>
      <c r="B40" s="22" t="s">
        <v>25</v>
      </c>
      <c r="C40" s="23">
        <f>SUM(C37*23%)</f>
        <v>2341124</v>
      </c>
    </row>
    <row r="41" spans="1:3" ht="15.75" thickBot="1" x14ac:dyDescent="0.3">
      <c r="A41" s="38"/>
      <c r="B41" s="39"/>
      <c r="C41" s="40"/>
    </row>
    <row r="42" spans="1:3" ht="16.5" thickTop="1" thickBot="1" x14ac:dyDescent="0.3">
      <c r="A42" s="41"/>
      <c r="B42" s="42" t="s">
        <v>26</v>
      </c>
      <c r="C42" s="43">
        <f>SUM(C37+C40)</f>
        <v>12519924</v>
      </c>
    </row>
    <row r="43" spans="1:3" ht="15.75" thickTop="1" x14ac:dyDescent="0.25">
      <c r="A43" s="44"/>
      <c r="B43" s="44"/>
      <c r="C43" s="45"/>
    </row>
    <row r="44" spans="1:3" x14ac:dyDescent="0.25">
      <c r="A44" s="44"/>
      <c r="B44" s="44"/>
      <c r="C44" s="45"/>
    </row>
    <row r="45" spans="1:3" x14ac:dyDescent="0.25">
      <c r="A45" s="44"/>
      <c r="B45" s="44"/>
      <c r="C45" s="45"/>
    </row>
    <row r="46" spans="1:3" x14ac:dyDescent="0.25">
      <c r="A46" s="44"/>
      <c r="B46" s="44"/>
      <c r="C46" s="45"/>
    </row>
    <row r="47" spans="1:3" x14ac:dyDescent="0.25">
      <c r="A47" s="44"/>
      <c r="B47" s="44"/>
      <c r="C47" s="45"/>
    </row>
    <row r="48" spans="1:3" x14ac:dyDescent="0.25">
      <c r="A48" s="44"/>
      <c r="B48" s="44"/>
      <c r="C48" s="45"/>
    </row>
    <row r="49" spans="1:3" x14ac:dyDescent="0.25">
      <c r="A49" s="44"/>
      <c r="B49" s="44"/>
      <c r="C49" s="45"/>
    </row>
    <row r="50" spans="1:3" x14ac:dyDescent="0.25">
      <c r="A50" s="44"/>
      <c r="B50" s="44"/>
      <c r="C50" s="45"/>
    </row>
    <row r="51" spans="1:3" x14ac:dyDescent="0.25">
      <c r="A51" s="44"/>
      <c r="B51" s="44"/>
      <c r="C51" s="45"/>
    </row>
    <row r="52" spans="1:3" x14ac:dyDescent="0.25">
      <c r="A52" s="44"/>
      <c r="B52" s="44"/>
      <c r="C52" s="45"/>
    </row>
    <row r="53" spans="1:3" x14ac:dyDescent="0.25">
      <c r="A53" s="44"/>
      <c r="B53" s="44"/>
      <c r="C53" s="45"/>
    </row>
    <row r="54" spans="1:3" x14ac:dyDescent="0.25">
      <c r="A54" s="44"/>
      <c r="B54" s="44"/>
      <c r="C54" s="45"/>
    </row>
    <row r="55" spans="1:3" x14ac:dyDescent="0.25">
      <c r="A55" s="44"/>
      <c r="B55" s="44"/>
      <c r="C55" s="45"/>
    </row>
    <row r="56" spans="1:3" x14ac:dyDescent="0.25">
      <c r="A56" s="44"/>
      <c r="B56" s="44"/>
      <c r="C56" s="45"/>
    </row>
  </sheetData>
  <mergeCells count="2">
    <mergeCell ref="A3:C4"/>
    <mergeCell ref="C37:C38"/>
  </mergeCells>
  <pageMargins left="0.9055118110236221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="175" zoomScaleNormal="175" workbookViewId="0">
      <selection activeCell="C2" sqref="C2"/>
    </sheetView>
  </sheetViews>
  <sheetFormatPr defaultRowHeight="15" x14ac:dyDescent="0.25"/>
  <cols>
    <col min="1" max="1" width="13.28515625" customWidth="1"/>
    <col min="2" max="2" width="56" customWidth="1"/>
    <col min="3" max="3" width="17.140625" style="2" customWidth="1"/>
  </cols>
  <sheetData>
    <row r="1" spans="1:3" x14ac:dyDescent="0.25">
      <c r="A1" s="1" t="s">
        <v>34</v>
      </c>
    </row>
    <row r="2" spans="1:3" x14ac:dyDescent="0.25">
      <c r="A2" s="1"/>
      <c r="C2" s="46" t="s">
        <v>35</v>
      </c>
    </row>
    <row r="3" spans="1:3" x14ac:dyDescent="0.25">
      <c r="A3" s="1"/>
    </row>
    <row r="4" spans="1:3" ht="13.5" customHeight="1" x14ac:dyDescent="0.25">
      <c r="A4" s="52" t="s">
        <v>27</v>
      </c>
      <c r="B4" s="53"/>
      <c r="C4" s="53"/>
    </row>
    <row r="5" spans="1:3" ht="23.25" customHeight="1" x14ac:dyDescent="0.25">
      <c r="A5" s="53"/>
      <c r="B5" s="53"/>
      <c r="C5" s="53"/>
    </row>
    <row r="6" spans="1:3" ht="19.5" customHeight="1" x14ac:dyDescent="0.25">
      <c r="B6" s="3" t="s">
        <v>28</v>
      </c>
    </row>
    <row r="9" spans="1:3" ht="15.75" thickBot="1" x14ac:dyDescent="0.3">
      <c r="A9" s="4" t="s">
        <v>2</v>
      </c>
      <c r="B9" s="5" t="s">
        <v>3</v>
      </c>
      <c r="C9" s="6" t="s">
        <v>4</v>
      </c>
    </row>
    <row r="10" spans="1:3" ht="15.75" thickTop="1" x14ac:dyDescent="0.25">
      <c r="A10" s="7">
        <v>1</v>
      </c>
      <c r="B10" s="8" t="s">
        <v>5</v>
      </c>
      <c r="C10" s="9">
        <v>372000</v>
      </c>
    </row>
    <row r="11" spans="1:3" x14ac:dyDescent="0.25">
      <c r="A11" s="7">
        <v>2</v>
      </c>
      <c r="B11" s="8" t="s">
        <v>6</v>
      </c>
      <c r="C11" s="9">
        <v>188000</v>
      </c>
    </row>
    <row r="12" spans="1:3" x14ac:dyDescent="0.25">
      <c r="A12" s="7">
        <v>3</v>
      </c>
      <c r="B12" s="8" t="s">
        <v>7</v>
      </c>
      <c r="C12" s="9">
        <v>305500</v>
      </c>
    </row>
    <row r="13" spans="1:3" ht="24" x14ac:dyDescent="0.25">
      <c r="A13" s="7">
        <v>4</v>
      </c>
      <c r="B13" s="8" t="s">
        <v>29</v>
      </c>
      <c r="C13" s="9">
        <f>1019000-16153</f>
        <v>1002847</v>
      </c>
    </row>
    <row r="14" spans="1:3" x14ac:dyDescent="0.25">
      <c r="A14" s="7">
        <v>5</v>
      </c>
      <c r="B14" s="8" t="s">
        <v>9</v>
      </c>
      <c r="C14" s="9">
        <v>120000</v>
      </c>
    </row>
    <row r="15" spans="1:3" x14ac:dyDescent="0.25">
      <c r="A15" s="7">
        <v>6</v>
      </c>
      <c r="B15" s="8" t="s">
        <v>10</v>
      </c>
      <c r="C15" s="9">
        <v>304500</v>
      </c>
    </row>
    <row r="16" spans="1:3" x14ac:dyDescent="0.25">
      <c r="A16" s="7">
        <v>7</v>
      </c>
      <c r="B16" s="3" t="s">
        <v>11</v>
      </c>
      <c r="C16" s="10">
        <v>120000</v>
      </c>
    </row>
    <row r="17" spans="1:3" x14ac:dyDescent="0.25">
      <c r="A17" s="7">
        <v>8</v>
      </c>
      <c r="B17" s="3" t="s">
        <v>12</v>
      </c>
      <c r="C17" s="10">
        <v>96000</v>
      </c>
    </row>
    <row r="18" spans="1:3" x14ac:dyDescent="0.25">
      <c r="A18" s="7">
        <v>9</v>
      </c>
      <c r="B18" s="3" t="s">
        <v>13</v>
      </c>
      <c r="C18" s="10">
        <v>12000</v>
      </c>
    </row>
    <row r="19" spans="1:3" x14ac:dyDescent="0.25">
      <c r="A19" s="7"/>
      <c r="B19" s="3"/>
      <c r="C19" s="10"/>
    </row>
    <row r="20" spans="1:3" ht="15.75" thickBot="1" x14ac:dyDescent="0.3">
      <c r="A20" s="7"/>
      <c r="B20" s="12"/>
      <c r="C20" s="13"/>
    </row>
    <row r="21" spans="1:3" ht="24.75" thickTop="1" thickBot="1" x14ac:dyDescent="0.4">
      <c r="A21" s="14"/>
      <c r="B21" s="15" t="s">
        <v>14</v>
      </c>
      <c r="C21" s="16">
        <f>SUM(C10:C20)</f>
        <v>2520847</v>
      </c>
    </row>
    <row r="22" spans="1:3" ht="16.5" thickTop="1" thickBot="1" x14ac:dyDescent="0.3">
      <c r="A22" s="12"/>
      <c r="B22" s="12"/>
      <c r="C22" s="17"/>
    </row>
    <row r="23" spans="1:3" ht="24.75" thickTop="1" thickBot="1" x14ac:dyDescent="0.4">
      <c r="A23" s="18"/>
      <c r="B23" s="19" t="s">
        <v>30</v>
      </c>
      <c r="C23" s="20"/>
    </row>
    <row r="24" spans="1:3" ht="15.75" thickTop="1" x14ac:dyDescent="0.25">
      <c r="A24" s="21">
        <v>1</v>
      </c>
      <c r="B24" s="22" t="s">
        <v>30</v>
      </c>
      <c r="C24" s="23">
        <v>10000</v>
      </c>
    </row>
    <row r="25" spans="1:3" x14ac:dyDescent="0.25">
      <c r="A25" s="24"/>
      <c r="B25" s="25"/>
      <c r="C25" s="26"/>
    </row>
    <row r="26" spans="1:3" x14ac:dyDescent="0.25">
      <c r="A26" s="21"/>
      <c r="B26" s="22"/>
      <c r="C26" s="23"/>
    </row>
    <row r="27" spans="1:3" x14ac:dyDescent="0.25">
      <c r="A27" s="24"/>
      <c r="B27" s="25"/>
      <c r="C27" s="26"/>
    </row>
    <row r="28" spans="1:3" ht="15.75" thickBot="1" x14ac:dyDescent="0.3">
      <c r="A28" s="21"/>
      <c r="B28" s="27"/>
      <c r="C28" s="28"/>
    </row>
    <row r="29" spans="1:3" ht="16.5" thickTop="1" thickBot="1" x14ac:dyDescent="0.3">
      <c r="A29" s="29"/>
      <c r="B29" s="30" t="s">
        <v>16</v>
      </c>
      <c r="C29" s="31">
        <f>SUM(C24:C28)</f>
        <v>10000</v>
      </c>
    </row>
    <row r="30" spans="1:3" ht="16.5" thickTop="1" thickBot="1" x14ac:dyDescent="0.3">
      <c r="A30" s="12"/>
      <c r="B30" s="12"/>
      <c r="C30" s="17"/>
    </row>
    <row r="31" spans="1:3" ht="24.75" thickTop="1" thickBot="1" x14ac:dyDescent="0.4">
      <c r="A31" s="18"/>
      <c r="B31" s="19" t="s">
        <v>17</v>
      </c>
      <c r="C31" s="20"/>
    </row>
    <row r="32" spans="1:3" ht="15.75" thickTop="1" x14ac:dyDescent="0.25">
      <c r="A32" s="21">
        <v>1</v>
      </c>
      <c r="B32" s="22" t="s">
        <v>18</v>
      </c>
      <c r="C32" s="23">
        <v>78000</v>
      </c>
    </row>
    <row r="33" spans="1:3" x14ac:dyDescent="0.25">
      <c r="A33" s="24">
        <v>2</v>
      </c>
      <c r="B33" s="25" t="s">
        <v>31</v>
      </c>
      <c r="C33" s="26">
        <f>210000-16153</f>
        <v>193847</v>
      </c>
    </row>
    <row r="34" spans="1:3" x14ac:dyDescent="0.25">
      <c r="A34" s="21">
        <v>3</v>
      </c>
      <c r="B34" s="22" t="s">
        <v>32</v>
      </c>
      <c r="C34" s="23">
        <v>6000</v>
      </c>
    </row>
    <row r="35" spans="1:3" x14ac:dyDescent="0.25">
      <c r="A35" s="24">
        <v>4</v>
      </c>
      <c r="B35" s="25" t="s">
        <v>33</v>
      </c>
      <c r="C35" s="26">
        <v>171000</v>
      </c>
    </row>
    <row r="36" spans="1:3" ht="15.75" thickBot="1" x14ac:dyDescent="0.3">
      <c r="A36" s="21"/>
      <c r="B36" s="27"/>
      <c r="C36" s="28"/>
    </row>
    <row r="37" spans="1:3" ht="16.5" thickTop="1" thickBot="1" x14ac:dyDescent="0.3">
      <c r="A37" s="29"/>
      <c r="B37" s="30" t="s">
        <v>22</v>
      </c>
      <c r="C37" s="31">
        <f>SUM(C32:C36)</f>
        <v>448847</v>
      </c>
    </row>
    <row r="38" spans="1:3" ht="15.75" thickTop="1" x14ac:dyDescent="0.25">
      <c r="A38" s="12"/>
      <c r="B38" s="12"/>
      <c r="C38" s="33"/>
    </row>
    <row r="39" spans="1:3" x14ac:dyDescent="0.25">
      <c r="A39" s="34"/>
      <c r="B39" s="35" t="s">
        <v>23</v>
      </c>
      <c r="C39" s="50">
        <f>SUM(C21+C29-C37)</f>
        <v>2082000</v>
      </c>
    </row>
    <row r="40" spans="1:3" x14ac:dyDescent="0.25">
      <c r="A40" s="36"/>
      <c r="B40" s="37" t="s">
        <v>24</v>
      </c>
      <c r="C40" s="51"/>
    </row>
    <row r="41" spans="1:3" x14ac:dyDescent="0.25">
      <c r="A41" s="24"/>
      <c r="B41" s="25"/>
      <c r="C41" s="33"/>
    </row>
    <row r="42" spans="1:3" x14ac:dyDescent="0.25">
      <c r="A42" s="21"/>
      <c r="B42" s="22" t="s">
        <v>25</v>
      </c>
      <c r="C42" s="23">
        <f>SUM(C39*23%)</f>
        <v>478860</v>
      </c>
    </row>
    <row r="43" spans="1:3" ht="15.75" thickBot="1" x14ac:dyDescent="0.3">
      <c r="A43" s="38"/>
      <c r="B43" s="39"/>
      <c r="C43" s="40"/>
    </row>
    <row r="44" spans="1:3" ht="16.5" thickTop="1" thickBot="1" x14ac:dyDescent="0.3">
      <c r="A44" s="41"/>
      <c r="B44" s="42" t="s">
        <v>26</v>
      </c>
      <c r="C44" s="43">
        <f>SUM(C39+C42)</f>
        <v>2560860</v>
      </c>
    </row>
    <row r="45" spans="1:3" ht="15.75" thickTop="1" x14ac:dyDescent="0.25">
      <c r="A45" s="44"/>
      <c r="B45" s="44"/>
      <c r="C45" s="45"/>
    </row>
    <row r="46" spans="1:3" x14ac:dyDescent="0.25">
      <c r="A46" s="44"/>
      <c r="B46" s="44"/>
      <c r="C46" s="45"/>
    </row>
    <row r="47" spans="1:3" x14ac:dyDescent="0.25">
      <c r="A47" s="44"/>
      <c r="B47" s="44"/>
      <c r="C47" s="45"/>
    </row>
    <row r="48" spans="1:3" x14ac:dyDescent="0.25">
      <c r="A48" s="44"/>
      <c r="B48" s="44"/>
      <c r="C48" s="45"/>
    </row>
    <row r="49" spans="1:3" x14ac:dyDescent="0.25">
      <c r="A49" s="44"/>
      <c r="B49" s="44"/>
      <c r="C49" s="45"/>
    </row>
    <row r="50" spans="1:3" x14ac:dyDescent="0.25">
      <c r="A50" s="44"/>
      <c r="B50" s="44"/>
      <c r="C50" s="45"/>
    </row>
    <row r="51" spans="1:3" x14ac:dyDescent="0.25">
      <c r="A51" s="44"/>
      <c r="B51" s="44"/>
      <c r="C51" s="45"/>
    </row>
    <row r="52" spans="1:3" x14ac:dyDescent="0.25">
      <c r="A52" s="44"/>
      <c r="B52" s="44"/>
      <c r="C52" s="45"/>
    </row>
    <row r="53" spans="1:3" x14ac:dyDescent="0.25">
      <c r="A53" s="44"/>
      <c r="B53" s="44"/>
      <c r="C53" s="45"/>
    </row>
    <row r="54" spans="1:3" x14ac:dyDescent="0.25">
      <c r="A54" s="44"/>
      <c r="B54" s="44"/>
      <c r="C54" s="45"/>
    </row>
    <row r="55" spans="1:3" x14ac:dyDescent="0.25">
      <c r="A55" s="44"/>
      <c r="B55" s="44"/>
      <c r="C55" s="45"/>
    </row>
    <row r="56" spans="1:3" x14ac:dyDescent="0.25">
      <c r="A56" s="44"/>
      <c r="B56" s="44"/>
      <c r="C56" s="45"/>
    </row>
    <row r="57" spans="1:3" x14ac:dyDescent="0.25">
      <c r="A57" s="44"/>
      <c r="B57" s="44"/>
      <c r="C57" s="45"/>
    </row>
    <row r="58" spans="1:3" x14ac:dyDescent="0.25">
      <c r="A58" s="44"/>
      <c r="B58" s="44"/>
      <c r="C58" s="45"/>
    </row>
  </sheetData>
  <mergeCells count="2">
    <mergeCell ref="A4:C5"/>
    <mergeCell ref="C39:C40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4</vt:lpstr>
      <vt:lpstr>załącznik nr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Czech</dc:creator>
  <cp:lastModifiedBy>Sitko Renata</cp:lastModifiedBy>
  <cp:lastPrinted>2016-12-15T08:15:53Z</cp:lastPrinted>
  <dcterms:created xsi:type="dcterms:W3CDTF">2016-09-23T11:56:00Z</dcterms:created>
  <dcterms:modified xsi:type="dcterms:W3CDTF">2016-12-22T10:49:10Z</dcterms:modified>
</cp:coreProperties>
</file>