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niaj\Documents\! Z Dysku D\2018\BIP- uchwały 2018\kwiecień\24.04.2018r\"/>
    </mc:Choice>
  </mc:AlternateContent>
  <bookViews>
    <workbookView xWindow="120" yWindow="108" windowWidth="24912" windowHeight="11568" tabRatio="750" firstSheet="3" activeTab="6"/>
  </bookViews>
  <sheets>
    <sheet name="zał. 1a" sheetId="8" r:id="rId1"/>
    <sheet name="zał. 1b" sheetId="6" r:id="rId2"/>
    <sheet name="zał.2 uw. całość" sheetId="11" r:id="rId3"/>
    <sheet name="zał.2a wpkiw" sheetId="12" r:id="rId4"/>
    <sheet name="zał. 3" sheetId="17" r:id="rId5"/>
    <sheet name="zał. 4" sheetId="10" r:id="rId6"/>
    <sheet name="zał. 5" sheetId="5" r:id="rId7"/>
    <sheet name="zał. 6" sheetId="13" r:id="rId8"/>
    <sheet name="zał. 7 " sheetId="18" r:id="rId9"/>
    <sheet name="zał. 8 sprzedaz, darowizna zami" sheetId="14" r:id="rId10"/>
    <sheet name="zał. 9 lokale" sheetId="15" r:id="rId11"/>
  </sheets>
  <externalReferences>
    <externalReference r:id="rId12"/>
  </externalReferences>
  <definedNames>
    <definedName name="_xlnm._FilterDatabase" localSheetId="9" hidden="1">'zał. 8 sprzedaz, darowizna zami'!#REF!</definedName>
    <definedName name="_xlnm._FilterDatabase" localSheetId="10" hidden="1">'zał. 9 lokale'!$A$5:$I$35</definedName>
    <definedName name="_xlnm._FilterDatabase" localSheetId="2" hidden="1">'zał.2 uw. całość'!$A$1:$N$106</definedName>
    <definedName name="Print_Titles" localSheetId="10">'zał. 9 lokale'!$3:$5</definedName>
    <definedName name="_xlnm.Print_Titles" localSheetId="0">'zał. 1a'!$3:$3</definedName>
    <definedName name="_xlnm.Print_Titles" localSheetId="1">'zał. 1b'!$1:$3</definedName>
    <definedName name="_xlnm.Print_Titles" localSheetId="4">'zał. 3'!$1:$3</definedName>
    <definedName name="_xlnm.Print_Titles" localSheetId="8">'zał. 7 '!$1:$1</definedName>
    <definedName name="_xlnm.Print_Titles" localSheetId="9">'zał. 8 sprzedaz, darowizna zami'!$3:$5</definedName>
    <definedName name="_xlnm.Print_Titles" localSheetId="10">'zał. 9 lokale'!$3:$5</definedName>
    <definedName name="_xlnm.Print_Titles" localSheetId="2">'zał.2 uw. całość'!$1:$1</definedName>
  </definedNames>
  <calcPr calcId="152511"/>
</workbook>
</file>

<file path=xl/calcChain.xml><?xml version="1.0" encoding="utf-8"?>
<calcChain xmlns="http://schemas.openxmlformats.org/spreadsheetml/2006/main">
  <c r="D28" i="18" l="1"/>
  <c r="D29" i="18"/>
  <c r="D36" i="18"/>
  <c r="D52" i="18"/>
  <c r="D58" i="18"/>
  <c r="G58" i="18"/>
  <c r="C30" i="17"/>
  <c r="D30" i="17"/>
  <c r="C31" i="17"/>
  <c r="D31" i="17"/>
  <c r="C38" i="17"/>
  <c r="D38" i="17"/>
  <c r="C54" i="17"/>
  <c r="D54" i="17"/>
  <c r="C60" i="17"/>
  <c r="D60" i="17"/>
  <c r="E39" i="10" l="1"/>
  <c r="D39" i="10"/>
  <c r="C39" i="10"/>
  <c r="D36" i="10" l="1"/>
  <c r="D27" i="10"/>
  <c r="D25" i="10"/>
  <c r="C24" i="10"/>
  <c r="D24" i="10" s="1"/>
  <c r="D20" i="10"/>
  <c r="D17" i="10"/>
  <c r="C16" i="10"/>
  <c r="D16" i="10" s="1"/>
  <c r="E12" i="10"/>
  <c r="D11" i="10"/>
  <c r="D9" i="10"/>
  <c r="D8" i="10"/>
  <c r="C8" i="10"/>
  <c r="D6" i="10"/>
  <c r="D5" i="10"/>
  <c r="D3" i="10"/>
  <c r="E10" i="13" l="1"/>
  <c r="E22" i="13"/>
  <c r="E30" i="13"/>
  <c r="D35" i="13"/>
  <c r="J35" i="13"/>
  <c r="E36" i="13"/>
  <c r="D37" i="13"/>
  <c r="D41" i="13" s="1"/>
  <c r="J37" i="13"/>
  <c r="E38" i="13"/>
  <c r="D40" i="13"/>
  <c r="J40" i="13"/>
  <c r="C5" i="12"/>
  <c r="C7" i="12"/>
  <c r="C11" i="12"/>
  <c r="C17" i="12"/>
  <c r="C27" i="12"/>
  <c r="C41" i="12"/>
  <c r="C49" i="12"/>
  <c r="C54" i="12"/>
  <c r="C56" i="12"/>
  <c r="C61" i="12"/>
  <c r="C64" i="12"/>
  <c r="C67" i="12"/>
  <c r="C77" i="12"/>
  <c r="C80" i="12"/>
  <c r="C82" i="12"/>
  <c r="I82" i="12"/>
  <c r="D2" i="11"/>
  <c r="I2" i="11"/>
  <c r="K2" i="11"/>
  <c r="M2" i="11"/>
  <c r="I5" i="11"/>
  <c r="K5" i="11"/>
  <c r="M5" i="11"/>
  <c r="I9" i="11"/>
  <c r="K9" i="11"/>
  <c r="M9" i="11"/>
  <c r="I12" i="11"/>
  <c r="K12" i="11"/>
  <c r="M12" i="11"/>
  <c r="G17" i="11"/>
  <c r="D20" i="11"/>
  <c r="G21" i="11"/>
  <c r="G24" i="11"/>
  <c r="I24" i="11"/>
  <c r="K24" i="11"/>
  <c r="M24" i="11"/>
  <c r="G25" i="11"/>
  <c r="D28" i="11"/>
  <c r="D31" i="11"/>
  <c r="G32" i="11"/>
  <c r="G33" i="11"/>
  <c r="G34" i="11"/>
  <c r="G35" i="11"/>
  <c r="G36" i="11"/>
  <c r="G37" i="11"/>
  <c r="G38" i="11"/>
  <c r="G39" i="11"/>
  <c r="G42" i="11"/>
  <c r="G44" i="11"/>
  <c r="G46" i="11"/>
  <c r="I46" i="11"/>
  <c r="K46" i="11"/>
  <c r="M46" i="11"/>
  <c r="I48" i="11"/>
  <c r="K48" i="11"/>
  <c r="M48" i="11"/>
  <c r="G50" i="11"/>
  <c r="H54" i="11"/>
  <c r="I54" i="11"/>
  <c r="K54" i="11"/>
  <c r="M54" i="11"/>
  <c r="G63" i="11"/>
  <c r="I63" i="11"/>
  <c r="K63" i="11"/>
  <c r="M63" i="11"/>
  <c r="G66" i="11"/>
  <c r="G67" i="11"/>
  <c r="G71" i="11"/>
  <c r="I72" i="11"/>
  <c r="K72" i="11"/>
  <c r="M72" i="11"/>
  <c r="I76" i="11"/>
  <c r="K76" i="11"/>
  <c r="M76" i="11"/>
  <c r="I78" i="11"/>
  <c r="K78" i="11"/>
  <c r="M78" i="11"/>
  <c r="I87" i="11"/>
  <c r="K87" i="11"/>
  <c r="M87" i="11"/>
  <c r="I89" i="11"/>
  <c r="K89" i="11"/>
  <c r="M89" i="11"/>
  <c r="H92" i="11"/>
  <c r="J92" i="11"/>
  <c r="L92" i="11"/>
  <c r="D93" i="11"/>
  <c r="H93" i="11"/>
  <c r="J93" i="11"/>
  <c r="K92" i="11" s="1"/>
  <c r="L93" i="11"/>
  <c r="L106" i="11" s="1"/>
  <c r="D97" i="11"/>
  <c r="D102" i="11"/>
  <c r="D105" i="11"/>
  <c r="H106" i="11" l="1"/>
  <c r="J106" i="11"/>
  <c r="D106" i="11"/>
  <c r="J41" i="13"/>
  <c r="K106" i="11"/>
  <c r="M92" i="11"/>
  <c r="M106" i="11" s="1"/>
  <c r="I92" i="11"/>
  <c r="I106" i="11" s="1"/>
  <c r="D973" i="8"/>
  <c r="D971" i="8"/>
  <c r="D968" i="8"/>
  <c r="D966" i="8"/>
  <c r="D964" i="8"/>
  <c r="D959" i="8"/>
  <c r="D955" i="8"/>
  <c r="D921" i="8"/>
  <c r="D916" i="8"/>
  <c r="D911" i="8"/>
  <c r="D685" i="8"/>
  <c r="D643" i="8"/>
  <c r="D619" i="8"/>
  <c r="D617" i="8"/>
  <c r="D613" i="8"/>
  <c r="D584" i="8"/>
  <c r="D581" i="8"/>
  <c r="D579" i="8"/>
  <c r="D577" i="8"/>
  <c r="D553" i="8"/>
  <c r="D546" i="8"/>
  <c r="D524" i="8"/>
  <c r="D521" i="8"/>
  <c r="D518" i="8"/>
  <c r="D515" i="8"/>
  <c r="D512" i="8"/>
  <c r="D504" i="8"/>
  <c r="D500" i="8"/>
  <c r="D497" i="8"/>
  <c r="D493" i="8"/>
  <c r="D488" i="8"/>
  <c r="D485" i="8"/>
  <c r="D482" i="8"/>
  <c r="D479" i="8"/>
  <c r="D473" i="8"/>
  <c r="D468" i="8"/>
  <c r="D458" i="8"/>
  <c r="D456" i="8"/>
  <c r="D447" i="8"/>
  <c r="D422" i="8"/>
  <c r="D416" i="8"/>
  <c r="D408" i="8"/>
  <c r="D405" i="8"/>
  <c r="D367" i="8"/>
  <c r="D324" i="8"/>
  <c r="D313" i="8"/>
  <c r="D311" i="8"/>
  <c r="D308" i="8"/>
  <c r="D303" i="8"/>
  <c r="D296" i="8"/>
  <c r="D285" i="8"/>
  <c r="D271" i="8"/>
  <c r="D265" i="8"/>
  <c r="D241" i="8"/>
  <c r="D237" i="8"/>
  <c r="D229" i="8"/>
  <c r="D199" i="8"/>
  <c r="D196" i="8"/>
  <c r="D180" i="8"/>
  <c r="D161" i="8"/>
  <c r="D106" i="8"/>
  <c r="D99" i="8"/>
  <c r="D97" i="8"/>
  <c r="D91" i="8"/>
  <c r="D88" i="8"/>
  <c r="D70" i="8"/>
  <c r="D67" i="8"/>
  <c r="D56" i="8"/>
  <c r="D18" i="8"/>
  <c r="D66" i="6" l="1"/>
  <c r="C66" i="6"/>
</calcChain>
</file>

<file path=xl/sharedStrings.xml><?xml version="1.0" encoding="utf-8"?>
<sst xmlns="http://schemas.openxmlformats.org/spreadsheetml/2006/main" count="6906" uniqueCount="2342">
  <si>
    <t>9</t>
  </si>
  <si>
    <t>124</t>
  </si>
  <si>
    <t>KA1P/00033406/3</t>
  </si>
  <si>
    <t>10</t>
  </si>
  <si>
    <t>127</t>
  </si>
  <si>
    <t>14</t>
  </si>
  <si>
    <t>32/4</t>
  </si>
  <si>
    <t>CZ1Z/00035317/1</t>
  </si>
  <si>
    <t>19</t>
  </si>
  <si>
    <t>1190</t>
  </si>
  <si>
    <t>18</t>
  </si>
  <si>
    <t>12</t>
  </si>
  <si>
    <t>CZ1Z/00070366/6</t>
  </si>
  <si>
    <t>322</t>
  </si>
  <si>
    <t>CZ1C/00010708/8</t>
  </si>
  <si>
    <t>125/1</t>
  </si>
  <si>
    <t>CZ1C/00074488/5</t>
  </si>
  <si>
    <t>Młodzieżowy Ośrodek Wychowawczy w Jaworzu</t>
  </si>
  <si>
    <t>BB1C/00010711/8</t>
  </si>
  <si>
    <t>Centrum Kształcenia Zawodowego i Ustawicznego Województwa Śląskiego w Gliwicach</t>
  </si>
  <si>
    <t>GL1G/00018007/5</t>
  </si>
  <si>
    <t>Centrum Kształcenia Zawodowego i Ustawicznego Województwa Śląskiego w Katowicach</t>
  </si>
  <si>
    <t>1/29</t>
  </si>
  <si>
    <t>KA1K/00044429/5</t>
  </si>
  <si>
    <t>KA1K/00054073/7</t>
  </si>
  <si>
    <t>KA1K/00024327/4</t>
  </si>
  <si>
    <t>KA1K/00067883/2</t>
  </si>
  <si>
    <t>GL1Y/00074214/4</t>
  </si>
  <si>
    <t>CZ1Z/00072305/5</t>
  </si>
  <si>
    <t>Centrum Kształcenia Zawodowego i Ustawicznego Województwa Śląskiego w Rybniku</t>
  </si>
  <si>
    <t>GL1Y/00117602/5</t>
  </si>
  <si>
    <t>Centrum Kształcenia Zawodowego i Ustawicznego Województwa Śląskiego w Zabrzu</t>
  </si>
  <si>
    <t>1709/23</t>
  </si>
  <si>
    <t>BB1Z/00108277/7</t>
  </si>
  <si>
    <t>BB1Z/00016932/5</t>
  </si>
  <si>
    <t>Pedagogiczna Biblioteka Wojewódzka w Bielsku-Białej</t>
  </si>
  <si>
    <t>BB1B/00100161/4</t>
  </si>
  <si>
    <t>KA1P/00038981/2</t>
  </si>
  <si>
    <t>Centrum Kształcenia Zawodowego i Ustawicznego Województwa Śląskiego w Raciborzu</t>
  </si>
  <si>
    <t>GL1R/00037709/5</t>
  </si>
  <si>
    <t>Zespół Szkół Specjalnych w Skoczowie</t>
  </si>
  <si>
    <t>KA1S/00001526/9</t>
  </si>
  <si>
    <t>Młodzieżowy Ośrodek Wychowawczy w Kuźni Raciborskiej</t>
  </si>
  <si>
    <t>GL1R/00032161/6</t>
  </si>
  <si>
    <t>67/67</t>
  </si>
  <si>
    <t>GL1T/00077509/7</t>
  </si>
  <si>
    <t>GL1T/00075835/7</t>
  </si>
  <si>
    <t>2/38</t>
  </si>
  <si>
    <t>146/3</t>
  </si>
  <si>
    <t>5066</t>
  </si>
  <si>
    <t>KA1S/00070354/6</t>
  </si>
  <si>
    <t>123/56</t>
  </si>
  <si>
    <t>GL1R/00028501/1</t>
  </si>
  <si>
    <t>123/87</t>
  </si>
  <si>
    <t>255/4</t>
  </si>
  <si>
    <t>KA1B/00019863/6</t>
  </si>
  <si>
    <t>GL1Y/00135010/0</t>
  </si>
  <si>
    <t>CZ1M/00090219/7</t>
  </si>
  <si>
    <t>GL1R/00053057/7</t>
  </si>
  <si>
    <t>2047/44</t>
  </si>
  <si>
    <t>51/2</t>
  </si>
  <si>
    <t>CZ1C/00121539/3</t>
  </si>
  <si>
    <t>KR1O/00079145/6</t>
  </si>
  <si>
    <t>159/7</t>
  </si>
  <si>
    <t>350/3</t>
  </si>
  <si>
    <t>Lp.</t>
  </si>
  <si>
    <t>Kroczyce</t>
  </si>
  <si>
    <t>Racibórz; ul. Kozielska 19</t>
  </si>
  <si>
    <t>Młodzieżowy Ośrodek Wychowawczy w Radzionkowie</t>
  </si>
  <si>
    <t>Młodzieżowy Ośrodek Wychowawczy im. Ottona Lipkowskiego w Krupskim Młynie</t>
  </si>
  <si>
    <t>Zespół Szkół Ogólnokształcących Mistrzostwa Sportowego im. Janusza Kusocińskiego w Raciborzu</t>
  </si>
  <si>
    <t xml:space="preserve"> - </t>
  </si>
  <si>
    <t>Śląski Ogród Zoologiczny w Chorzowie</t>
  </si>
  <si>
    <t>Zespół Szkół Specjalnych przy Ośrodku Leczniczo-Rehabilitacyjnym  "Pałac" sp. z o.o. w Kamieńcu</t>
  </si>
  <si>
    <t>Regionalny Ośrodek Doskonalenia Nauczycieli i Informacji Pedagogicznej "WOM" w Rybniku, ul. Parkowa 4A</t>
  </si>
  <si>
    <t>Regionalny Ośrodek Metodyczno-Edukacyjny "Metis" w Katowicach, ul. Drozdów 17 i 21</t>
  </si>
  <si>
    <t>Regionalny Ośrodek Doskonalenia Nauczycieli "WOM" w Katowicach, ul. Wyszyńskiego 7</t>
  </si>
  <si>
    <t>Regionalny Ośrodek Doskonalenia Nauczycieli "WOM" w Częstochowie, Al. Jana Pawła II 126/130</t>
  </si>
  <si>
    <t>Regionalny Ośrodek Doskonalenia Nauczycieli "WOM" w Bielsku-Białej, ul. Komorowicka 48</t>
  </si>
  <si>
    <t>Regionalne Centrum Kształcenia Ustawicznego w Sosnowcu, ul. Stalowa 9</t>
  </si>
  <si>
    <t>Pedagogiczna Biblioteka Wojewódzka im. Józefa Lompy w Katowicach</t>
  </si>
  <si>
    <t>Specjalny Ośrodek Szkolno-Wychowawczy dla Niesłyszących i Słabosłyszących im. Marii Grzegorzewskiej w Raciborzu</t>
  </si>
  <si>
    <t>Kolegium Pracowników Służb Społecznych w Czeladzi, ul. Tuwima 14a</t>
  </si>
  <si>
    <t>Zespół Parków Krajobrazowych Województwa Śląskiego</t>
  </si>
  <si>
    <t>Grunty pod drogi nabywane są sukcesywnie. Trwały zarząd ustanawiany jest z mocy prawa na podstawie ustawy o drogach publicznych, ustawy o gospodarce nieruchomościami oraz ustawy o szczególnych zasadach przygotowania i realizacji inwestycji w zakresie dróg publicznych</t>
  </si>
  <si>
    <t>siedziba jednostki</t>
  </si>
  <si>
    <t>Zarząd Dróg Wojewódzkich Katowice, ul. Lechicka 24</t>
  </si>
  <si>
    <t>Wojewódzki Urząd Pracy w Katowicach, 
ul. Powstańców 29</t>
  </si>
  <si>
    <t>Śląski Zarząd Nieruchomości w Katowicach, ul. Grabowa 1a</t>
  </si>
  <si>
    <t>Śląski Zarząd Melioracji i Urządzeń Wodnych w Katowicach, ul. Jesionowa 9a</t>
  </si>
  <si>
    <t xml:space="preserve">Częstochowskie Biuro Geodezji i Terenów Rolnych w Częstochowie, ul. Śląska </t>
  </si>
  <si>
    <t>Beskidzkie Biuro Geodezji i Terenów Rolnych w Żywcu, ul. Powstańców 9</t>
  </si>
  <si>
    <t>2019-2020 (ha)</t>
  </si>
  <si>
    <t>2018           (ha)</t>
  </si>
  <si>
    <t>Uwagi</t>
  </si>
  <si>
    <t xml:space="preserve">Nieruchomości planowane do oddania w trwały zarząd w latach: </t>
  </si>
  <si>
    <t>Nieruchomości oddane w trwały zarząd - stan na dzień 31.12.2017 r. (ha)</t>
  </si>
  <si>
    <t>Nazwa jednostki władającej nieruchomością</t>
  </si>
  <si>
    <t>Razem</t>
  </si>
  <si>
    <t>zwolnienie</t>
  </si>
  <si>
    <t>gm. Chorzów, obręb Chorzów</t>
  </si>
  <si>
    <t>KA1C/ 00048241/3</t>
  </si>
  <si>
    <t>1710/139, 1711/139, 2078/138, 1815/126, 1813/126, 2204/134, 1778/134, 2145/134, 3286/2, 3290/4, 4071/4, 4073/177, 3288/3, 618/131, 619/130, 1559/142, 1560/139, 1562/138, 1564/138, 1569/129, 1573/129, 1782/129, 2082/126</t>
  </si>
  <si>
    <t>Skoczów ul. Mickiewicza 10</t>
  </si>
  <si>
    <t>BB1C/000103915/7</t>
  </si>
  <si>
    <t xml:space="preserve">Skoczów, ul. Mickiewicza 12 </t>
  </si>
  <si>
    <t>BB1C/ 00078393/6</t>
  </si>
  <si>
    <t xml:space="preserve">Kamieniec, ul. Gliwicka 3 </t>
  </si>
  <si>
    <t>GL1T/00062154/5</t>
  </si>
  <si>
    <t>31, 107/54, 108/55, 109/56</t>
  </si>
  <si>
    <t xml:space="preserve">Rybnik, ul.Łączna 12A  </t>
  </si>
  <si>
    <t>280/90, 1183/259, 1184/260,4634/261</t>
  </si>
  <si>
    <t>Rybnik ul. Parkowa 4A</t>
  </si>
  <si>
    <t>2136/78, 2137/78, 2139/78, 2140/79</t>
  </si>
  <si>
    <t>Rybnik, ul. Chrobrego 27</t>
  </si>
  <si>
    <t xml:space="preserve">3666/155 </t>
  </si>
  <si>
    <t>Bytom, ul. Chorzowska 22</t>
  </si>
  <si>
    <t>KA1Y/ 00019856/4</t>
  </si>
  <si>
    <t>Katowice, ul. Drozdów 17 i 21</t>
  </si>
  <si>
    <t>2/78, 2/79, 2/81, 2/82, 12/7</t>
  </si>
  <si>
    <t>Katowice, ul. Wyszyńskiego 7</t>
  </si>
  <si>
    <t>200/21 i 201</t>
  </si>
  <si>
    <t>Częstochowa ul. Jana Pawła II 126/130</t>
  </si>
  <si>
    <t>CZ1C/ 00068748/1</t>
  </si>
  <si>
    <t>Częstochowa, Al. Jana Pawła II 126/130 (udział 582/1000)</t>
  </si>
  <si>
    <t>CZ1C/ 00009598/3</t>
  </si>
  <si>
    <t>Bielsko-Biała ul. Legionów 25</t>
  </si>
  <si>
    <t>Bielsko-Biała, ul. Legionów 24</t>
  </si>
  <si>
    <t>BB1B/0005874/9</t>
  </si>
  <si>
    <t>Zawiercie, ul. Żabia 19B</t>
  </si>
  <si>
    <t>Sosnowiec, ul. Stalowa 9</t>
  </si>
  <si>
    <t>Sosnowiec, ul. Chmielna 17</t>
  </si>
  <si>
    <t xml:space="preserve">Zabrze, ul. Jagiellońska 15 </t>
  </si>
  <si>
    <t>BB1Z/ 00119541/9</t>
  </si>
  <si>
    <t>411/3, 411/4</t>
  </si>
  <si>
    <t xml:space="preserve">Bielsko-Biała, ul. Komorowicka 48 </t>
  </si>
  <si>
    <t>BB1B/00106676/9, BB1B/00106677/6</t>
  </si>
  <si>
    <t>131/2, 6040</t>
  </si>
  <si>
    <t xml:space="preserve">Racibórz, ul. K Miarki 4 </t>
  </si>
  <si>
    <t>GL1R/ 00018916/0</t>
  </si>
  <si>
    <t>3299/173 i 4670/179</t>
  </si>
  <si>
    <t xml:space="preserve">1732/23 </t>
  </si>
  <si>
    <t xml:space="preserve">Radzionków, ul. Sikorskiego 7a </t>
  </si>
  <si>
    <t>1802/23 i 1734/23</t>
  </si>
  <si>
    <t>16</t>
  </si>
  <si>
    <t>gm. Kuźnia Raciborska, obręb Kuźnia Raciborska</t>
  </si>
  <si>
    <t>GL1R/      00056782/9</t>
  </si>
  <si>
    <t xml:space="preserve">Kiźnia Raciborska, ul. Klasztorna 1 </t>
  </si>
  <si>
    <t xml:space="preserve">Krupski Młyn, ul. Krasickiego 4 </t>
  </si>
  <si>
    <t>GL1T/00042685/0, GL1T/00057999/2, GL1T/00066867/4</t>
  </si>
  <si>
    <t>60/10, 104/10, 59/10, 103/10</t>
  </si>
  <si>
    <t xml:space="preserve">Jaworze, ul. Pałacowa 1 </t>
  </si>
  <si>
    <t>BB1B/ 00087161/6</t>
  </si>
  <si>
    <t>1179/2, 30/1, 67, 68/2, 3594, 3592, 3759, 18, 19, 21, 22, 23, 24, 25, 27/1, 3593, 17/1, 17/2, 3061/3, 20/1, 1174/17, 1174/18, 1179/1</t>
  </si>
  <si>
    <t xml:space="preserve">Zabrze, ul. 3-go Maja 64  - udział 0,2473 części w nieruchomości </t>
  </si>
  <si>
    <t>GL1Z/00020888/7, GL1Z/00040391/2</t>
  </si>
  <si>
    <t>2992/108, 2124/108</t>
  </si>
  <si>
    <t xml:space="preserve">Zabrze, ul. 3-go Maja 63 </t>
  </si>
  <si>
    <t>GL1Z/00027297/6, GL1Z/00009543/4, GL1Z/00001194/6, GL1Z/00022081/4</t>
  </si>
  <si>
    <t>2990/122, 1302/122, 2780/122, 5773/122, 5112/122</t>
  </si>
  <si>
    <t xml:space="preserve">Racibórz, ul. Warszawska 7 </t>
  </si>
  <si>
    <t>417/144, 265/143, 266/143</t>
  </si>
  <si>
    <t>Katowice, ul. Wiertnicza 3</t>
  </si>
  <si>
    <t>KA1K/ 00075654/7</t>
  </si>
  <si>
    <t xml:space="preserve">769/5, 556/5, 824/75 </t>
  </si>
  <si>
    <t xml:space="preserve">Gliwice, ul. Chudoby 10 </t>
  </si>
  <si>
    <t>79 i 80</t>
  </si>
  <si>
    <t>Czeladź, ul. Tuwima 14a</t>
  </si>
  <si>
    <t>KA1B/0006771/0</t>
  </si>
  <si>
    <t xml:space="preserve">gm. Wolbrom, obręb Strzegowa </t>
  </si>
  <si>
    <t>KR1O/00080251/2, KR1O/00080250/5, KR1O/00080249/5</t>
  </si>
  <si>
    <t>469, 477/1, 491</t>
  </si>
  <si>
    <t>Wolbrom, obr. Strzegowa</t>
  </si>
  <si>
    <t>Pilica, obręb Złożeniec</t>
  </si>
  <si>
    <t>1374, 1375</t>
  </si>
  <si>
    <t>Hutki-Kanki, gm. Łazy</t>
  </si>
  <si>
    <t>132/2, 132/3</t>
  </si>
  <si>
    <t>138/4, 149/1, 162/4, 212, 236, 247, 420, 786, 816</t>
  </si>
  <si>
    <t>Niegowonice, Niegowoniczki, gm. Łazy</t>
  </si>
  <si>
    <t>CZ1Z/00064552/2, CZ1Z/00064551/5</t>
  </si>
  <si>
    <t xml:space="preserve">3147, 3154, 3161, 3170, 3205, 3213 , 8843, </t>
  </si>
  <si>
    <t>Żywiec, ul. Łączki 44a</t>
  </si>
  <si>
    <t>(60342, 60343)-KW lokalowe BB1Z/00054816/4</t>
  </si>
  <si>
    <t>Rudy</t>
  </si>
  <si>
    <t>GL1R/00035481/1</t>
  </si>
  <si>
    <t>2019 - aktualizacja opłaty</t>
  </si>
  <si>
    <t>Będzin, ul. Krasickiego</t>
  </si>
  <si>
    <t>drogi</t>
  </si>
  <si>
    <t>Katowice, ul. Lechicka 24</t>
  </si>
  <si>
    <t>86/1 i 89/4</t>
  </si>
  <si>
    <t>2020 - aktualizacja opłaty</t>
  </si>
  <si>
    <t>Częstochowa Al. Niepodległości 20/22 - udział 0,24109 w użytkowaniu wieczystym gruntu</t>
  </si>
  <si>
    <t xml:space="preserve">116 </t>
  </si>
  <si>
    <t>2018 - aktualizacja opłaty</t>
  </si>
  <si>
    <t xml:space="preserve">Katowice, ul. Grabowa 1a - udział w nieruchomości 34/100 </t>
  </si>
  <si>
    <t>prawo użytkowania wieczystego 1/2 części - dz. 380/1</t>
  </si>
  <si>
    <t>Pszczyna ul. 3 Maja 4a</t>
  </si>
  <si>
    <t>prawo użytkowania wieczystego - dz. 375/1</t>
  </si>
  <si>
    <t>gm. Częstochowa, ul. Wręczycka 11 a</t>
  </si>
  <si>
    <t>CZ1C/ 00139417/1</t>
  </si>
  <si>
    <t>Cieszyn ul. Korfantego 32</t>
  </si>
  <si>
    <t>2018 - likwidacja jednostki</t>
  </si>
  <si>
    <t>Żywiec, ul. Za Wodą</t>
  </si>
  <si>
    <t>Częstochowa, ul. Śląska 23a</t>
  </si>
  <si>
    <t>Częstochowa, ul. Śląska 23</t>
  </si>
  <si>
    <t>51/1, 50/1</t>
  </si>
  <si>
    <t>Żywiec, ul. Powstańców 9a</t>
  </si>
  <si>
    <t>Planowane zmiany w zakresie trwałego zarządu w latach 2018 - 2020</t>
  </si>
  <si>
    <t>Stawka %</t>
  </si>
  <si>
    <t>Rok ustalenia opłaty</t>
  </si>
  <si>
    <t>Wysokość opłat za nieruchomość w 2018 r.              (zł)</t>
  </si>
  <si>
    <t>Położenie nieruchomości - inne uwagi</t>
  </si>
  <si>
    <t>KW</t>
  </si>
  <si>
    <t>Powierzchnia gruntu             (ha)</t>
  </si>
  <si>
    <t xml:space="preserve">Numery działek </t>
  </si>
  <si>
    <t xml:space="preserve">Nazwa jednostki organizacyjnej  zobowiązanej do wnoszenia opłat </t>
  </si>
  <si>
    <t>Lp</t>
  </si>
  <si>
    <t>Plan wykorzystania wojewódzkiego zasobu nieruchomości Województwa Śląskiego 2018-2020</t>
  </si>
  <si>
    <r>
      <t xml:space="preserve"> - </t>
    </r>
    <r>
      <rPr>
        <sz val="14"/>
        <color indexed="8"/>
        <rFont val="Arial Narrow"/>
        <family val="2"/>
        <charset val="238"/>
      </rPr>
      <t>wnioski do Wojewody o nabycie prawa własności nieruchomości</t>
    </r>
  </si>
  <si>
    <t>Jednostka</t>
  </si>
  <si>
    <t>Numer wniosku</t>
  </si>
  <si>
    <t>Data</t>
  </si>
  <si>
    <t>Liczba                     działek</t>
  </si>
  <si>
    <t>Powierzchnia                             (ha)</t>
  </si>
  <si>
    <t>Górnośląski Ośrodek Rehabilitacji                                                                    Dzieci im. A. Szebesty                                                                                                 w Rabce-Zdrój</t>
  </si>
  <si>
    <t>GK-II-7213/14/02</t>
  </si>
  <si>
    <t>20.09.2004</t>
  </si>
  <si>
    <t>"Repty" Górnośląskie Centrum Rehabilitacji im. Gen. Jerzego Ziętka z siedzibą w Tarnowskich Górach</t>
  </si>
  <si>
    <t>GK-RN.7740.2.2017</t>
  </si>
  <si>
    <t>23.11.2017</t>
  </si>
  <si>
    <t>GK-RN.7740.5.2017</t>
  </si>
  <si>
    <t>Pow. gruntów stanowiących własność Woj. Śl. lub będąca w użytkowaniu wieczystym we władaniu jednostek organizacyjnych na dzień dzień 31.12.2017 r. (ha)</t>
  </si>
  <si>
    <t>Załącznik nr 1b</t>
  </si>
  <si>
    <t>WYKAZ NIERUCHOMOŚCI DROGOWYCH BĘDĄCYCH W ZASOBIE NIERUCHOMOŚCI WOJEWÓDZTWA ŚLĄSKIEGO lub też przeznaczone w miejscowych planach zagospodarowania przestrzennego do poszerzenia dróg wojewódzkich
(wg stanu na dzień 31 grudnia 2017 r.)</t>
  </si>
  <si>
    <t>Nazwa</t>
  </si>
  <si>
    <t>Ilość działek</t>
  </si>
  <si>
    <t>Pow. [ha]</t>
  </si>
  <si>
    <t>Droga Współpracy Regionalnej</t>
  </si>
  <si>
    <t>Drogowa Trasa Średnicowa</t>
  </si>
  <si>
    <t>Droga Wojewódzka 408</t>
  </si>
  <si>
    <t>Droga Wojewódzka 416</t>
  </si>
  <si>
    <t>Droga Wojewódzka 421</t>
  </si>
  <si>
    <t>Droga Wojewódzka 425</t>
  </si>
  <si>
    <t>Droga Wojewódzka 483</t>
  </si>
  <si>
    <t>Droga Wojewódzka 491</t>
  </si>
  <si>
    <t>Droga Wojewódzka 492</t>
  </si>
  <si>
    <t>Droga Wojewódzka 494</t>
  </si>
  <si>
    <t>Droga Wojewódzka 780</t>
  </si>
  <si>
    <t>Droga Wojewódzka 781</t>
  </si>
  <si>
    <t>Droga Wojewódzka 784</t>
  </si>
  <si>
    <t>Droga Wojewódzka 786</t>
  </si>
  <si>
    <t>Droga Wojewódzka 789</t>
  </si>
  <si>
    <t>Droga Wojewódzka 790</t>
  </si>
  <si>
    <t>Droga Wojewódzka 791</t>
  </si>
  <si>
    <t>Droga Wojewódzka 792</t>
  </si>
  <si>
    <t>Droga Wojewódzka 793</t>
  </si>
  <si>
    <t>Droga Wojewódzka 794</t>
  </si>
  <si>
    <t>Droga Wojewódzka 796</t>
  </si>
  <si>
    <t>Droga Wojewódzka 901</t>
  </si>
  <si>
    <t>Droga Wojewódzka 904</t>
  </si>
  <si>
    <t>Droga Wojewódzka 905</t>
  </si>
  <si>
    <t>Droga Wojewódzka 906</t>
  </si>
  <si>
    <t>Droga Wojewódzka 907</t>
  </si>
  <si>
    <t>Droga Wojewódzka 908</t>
  </si>
  <si>
    <t>Droga Wojewódzka 910</t>
  </si>
  <si>
    <t>Droga Wojewódzka 911</t>
  </si>
  <si>
    <t>Droga Wojewódzka 912</t>
  </si>
  <si>
    <t>Droga Wojewódzka 913</t>
  </si>
  <si>
    <t>Droga Wojewódzka 916</t>
  </si>
  <si>
    <t>Droga Wojewódzka 917</t>
  </si>
  <si>
    <t>Droga Wojewódzka 919</t>
  </si>
  <si>
    <t>Droga Wojewódzka 920</t>
  </si>
  <si>
    <t>Droga Wojewódzka 921</t>
  </si>
  <si>
    <t>Droga Wojewódzka 923</t>
  </si>
  <si>
    <t>Droga Wojewódzka 924</t>
  </si>
  <si>
    <t>Droga Wojewódzka 925</t>
  </si>
  <si>
    <t>Droga Wojewódzka 926</t>
  </si>
  <si>
    <t>Droga Wojewódzka 927</t>
  </si>
  <si>
    <t>Droga Wojewódzka 928</t>
  </si>
  <si>
    <t>Droga Wojewódzka 929</t>
  </si>
  <si>
    <t>Droga Wojewódzka 930</t>
  </si>
  <si>
    <t>Droga Wojewódzka 931</t>
  </si>
  <si>
    <t>Droga Wojewódzka 932</t>
  </si>
  <si>
    <t>Droga Wojewódzka 933</t>
  </si>
  <si>
    <t>Droga Wojewódzka 934</t>
  </si>
  <si>
    <t>Droga Wojewódzka 935</t>
  </si>
  <si>
    <t>Droga Wojewódzka 936</t>
  </si>
  <si>
    <t>Droga Wojewódzka 937</t>
  </si>
  <si>
    <t>Droga Wojewódzka 938</t>
  </si>
  <si>
    <t>Droga Wojewódzka 939</t>
  </si>
  <si>
    <t>Droga Wojewódzka 941</t>
  </si>
  <si>
    <t>Droga Wojewódzka 942</t>
  </si>
  <si>
    <t>Droga Wojewódzka 943</t>
  </si>
  <si>
    <t>Droga Wojewódzka 945</t>
  </si>
  <si>
    <t>Droga Wojewódzka 946</t>
  </si>
  <si>
    <t>Droga Wojewódzka 948</t>
  </si>
  <si>
    <t>Obwodnica Myszkowa</t>
  </si>
  <si>
    <t>Obwodnica Pawłowic</t>
  </si>
  <si>
    <t>Razem:</t>
  </si>
  <si>
    <t>Załącznik nr 1a</t>
  </si>
  <si>
    <t>WYKAZ NIERUCHOMOŚCI BĘDĄCYCH W ZASOBIE NIERUCHOMOŚCI WOJEWÓDZTWA ŚLĄSKIEGO - z wyłączeniem gruntów zajętych pod drogi wojewódzkie lub też przeznaczone w miejscowych planach zagospodarowania przestrzennego do poszerzenia dróg wojewódzkich
(wg stanu na dzień 31 grudnia 2017 r.)</t>
  </si>
  <si>
    <t>Nazwa jednostki</t>
  </si>
  <si>
    <t>Numer
działki</t>
  </si>
  <si>
    <t>Adres</t>
  </si>
  <si>
    <t>Udział
(jeśli dotyczy)</t>
  </si>
  <si>
    <t>Numer KW</t>
  </si>
  <si>
    <t>Podstawa nabycia prawa własności</t>
  </si>
  <si>
    <t>Forma władania</t>
  </si>
  <si>
    <t>Szpital Wojewódzki w Bielsku-Białej</t>
  </si>
  <si>
    <t>213</t>
  </si>
  <si>
    <t>Bielsko-Biała; Al. Armii Krajowej 101</t>
  </si>
  <si>
    <t>-</t>
  </si>
  <si>
    <t>BB1B/00072275/0</t>
  </si>
  <si>
    <t>Ppm -V-7723/206/2000</t>
  </si>
  <si>
    <t>nieodpłatne użytkowanie</t>
  </si>
  <si>
    <t>218/1</t>
  </si>
  <si>
    <t>218/6</t>
  </si>
  <si>
    <t>218/8</t>
  </si>
  <si>
    <t>224/15</t>
  </si>
  <si>
    <t>280/1</t>
  </si>
  <si>
    <t>280/2</t>
  </si>
  <si>
    <t>365/31</t>
  </si>
  <si>
    <t>365/39</t>
  </si>
  <si>
    <t>RR-GN.VI/KP/77235/3/03</t>
  </si>
  <si>
    <t>365/49</t>
  </si>
  <si>
    <t>584/60</t>
  </si>
  <si>
    <t>584/61</t>
  </si>
  <si>
    <t>584/62</t>
  </si>
  <si>
    <t>584/63</t>
  </si>
  <si>
    <t>Centrum Pulmonologii i Torakochirurgii w Bystrej</t>
  </si>
  <si>
    <t>400/25</t>
  </si>
  <si>
    <t>Bystra Śląska; ul. J. Fałata 2</t>
  </si>
  <si>
    <t>BB1B/00082160/4</t>
  </si>
  <si>
    <t>Ppm-V-7723/168/2000</t>
  </si>
  <si>
    <t>400/1</t>
  </si>
  <si>
    <t>400/3</t>
  </si>
  <si>
    <t>400/9</t>
  </si>
  <si>
    <t>400/11</t>
  </si>
  <si>
    <t>400/12</t>
  </si>
  <si>
    <t>400/13</t>
  </si>
  <si>
    <t>400/14</t>
  </si>
  <si>
    <t>400/15</t>
  </si>
  <si>
    <t>400/16</t>
  </si>
  <si>
    <t>400/17</t>
  </si>
  <si>
    <t>400/18</t>
  </si>
  <si>
    <t>400/19</t>
  </si>
  <si>
    <t>400/20</t>
  </si>
  <si>
    <t>400/21</t>
  </si>
  <si>
    <t>400/38</t>
  </si>
  <si>
    <t>400/26</t>
  </si>
  <si>
    <t>400/27</t>
  </si>
  <si>
    <t>400/39</t>
  </si>
  <si>
    <t>400/32</t>
  </si>
  <si>
    <t>400/7</t>
  </si>
  <si>
    <t>296/1</t>
  </si>
  <si>
    <t>BB1B/00024922/0</t>
  </si>
  <si>
    <t>297/4</t>
  </si>
  <si>
    <t>Bystra Śląska; ul. Szczyrkowska</t>
  </si>
  <si>
    <t>297/6</t>
  </si>
  <si>
    <t>400/2</t>
  </si>
  <si>
    <t>929/14</t>
  </si>
  <si>
    <t>400/50</t>
  </si>
  <si>
    <t>400/46</t>
  </si>
  <si>
    <t>298/4</t>
  </si>
  <si>
    <t>298/5</t>
  </si>
  <si>
    <t>298/6</t>
  </si>
  <si>
    <t>298/7</t>
  </si>
  <si>
    <t>298/8</t>
  </si>
  <si>
    <t>298/9</t>
  </si>
  <si>
    <t>298/10</t>
  </si>
  <si>
    <t>300/6</t>
  </si>
  <si>
    <t>300/7</t>
  </si>
  <si>
    <t>Szpital Specjalistyczny nr 2 w Bytomiu</t>
  </si>
  <si>
    <t>115/44</t>
  </si>
  <si>
    <t>Bytom; ul. Batorego 17</t>
  </si>
  <si>
    <t>KA1Y/00002022/7</t>
  </si>
  <si>
    <t>Ppm-V-7723/1170/01</t>
  </si>
  <si>
    <t>117/45</t>
  </si>
  <si>
    <t>82/52</t>
  </si>
  <si>
    <t>Bytom; ul. Batorego 15</t>
  </si>
  <si>
    <t>KA1Y/00001616/1</t>
  </si>
  <si>
    <t>Ppm V-7723/41/2000</t>
  </si>
  <si>
    <t>112/50</t>
  </si>
  <si>
    <t>KA1Y/00001884/0</t>
  </si>
  <si>
    <t>113/50</t>
  </si>
  <si>
    <t>268/45</t>
  </si>
  <si>
    <t>KA1Y/00000023/0</t>
  </si>
  <si>
    <t>116/44</t>
  </si>
  <si>
    <t>88/51</t>
  </si>
  <si>
    <t>266/45</t>
  </si>
  <si>
    <t>267/45</t>
  </si>
  <si>
    <t>Wojewódzki Szpital Specjalistyczny nr 4 w Bytomiu</t>
  </si>
  <si>
    <t>Bytom; Al. Legionów 10</t>
  </si>
  <si>
    <t>KA1Y/00010459/8</t>
  </si>
  <si>
    <t>Ppm-V-7723/56/2000</t>
  </si>
  <si>
    <t>270/9</t>
  </si>
  <si>
    <t>Wojewódzki Szpital Specjalistyczny im. Najświętszej Maryi Panny w Częstochowie</t>
  </si>
  <si>
    <t>8/3</t>
  </si>
  <si>
    <t>Częstochowa; ul. PCK 1</t>
  </si>
  <si>
    <t>CZ1C/00126137/0</t>
  </si>
  <si>
    <t>RR-GN.III/BP/7723/179a/02</t>
  </si>
  <si>
    <t>32</t>
  </si>
  <si>
    <t>Częstochowa; Al. Niepodległości 32</t>
  </si>
  <si>
    <t>CZ1C/00083104/6</t>
  </si>
  <si>
    <t>Ppm-V-7723/115/2000</t>
  </si>
  <si>
    <t>36/3</t>
  </si>
  <si>
    <t>Częstochowa; Al. Pokoju 44</t>
  </si>
  <si>
    <t>CZ1C/00110784/5</t>
  </si>
  <si>
    <t>RR-GN.VI/BP/7723/166/02</t>
  </si>
  <si>
    <t>28</t>
  </si>
  <si>
    <t>55/1</t>
  </si>
  <si>
    <t>Częstochowa; ul. Bialska 104/118</t>
  </si>
  <si>
    <t>CZ1C/00078308/8</t>
  </si>
  <si>
    <t>Ppm-V-7723/36/2000</t>
  </si>
  <si>
    <t>31/1</t>
  </si>
  <si>
    <t>8/5</t>
  </si>
  <si>
    <t>8/7</t>
  </si>
  <si>
    <t>55/7</t>
  </si>
  <si>
    <t>55/8</t>
  </si>
  <si>
    <t>55/4</t>
  </si>
  <si>
    <t>55/5</t>
  </si>
  <si>
    <t>55/6</t>
  </si>
  <si>
    <t>27/10</t>
  </si>
  <si>
    <t>27/11</t>
  </si>
  <si>
    <t>31/3</t>
  </si>
  <si>
    <t>31/4</t>
  </si>
  <si>
    <t>Wojewódzki Zakład Opieki Zdrowotnej nad Matką, Dzieckiem i Młodzieżą z siedzibą w Częstochowie</t>
  </si>
  <si>
    <t>18/6</t>
  </si>
  <si>
    <t>Częstochowa; ul. Sobieskiego 5</t>
  </si>
  <si>
    <t>CZ1C/00002271/6</t>
  </si>
  <si>
    <t>RR-GN.III/BP/7723/219/02</t>
  </si>
  <si>
    <t>17/8</t>
  </si>
  <si>
    <t>Częstochowa; ul. Sobieskiego 7</t>
  </si>
  <si>
    <t>Wojewódzki Ośrodek Lecznictwa Odwykowego i Zakład Opiekuńczo-Leczniczy w Gorzycach</t>
  </si>
  <si>
    <t>182/27</t>
  </si>
  <si>
    <t>Gorzyce</t>
  </si>
  <si>
    <t>GL1W/00047287/7</t>
  </si>
  <si>
    <t>Ppm-V-7723/42/2000</t>
  </si>
  <si>
    <t>145/10</t>
  </si>
  <si>
    <t>216/27</t>
  </si>
  <si>
    <t>217/27</t>
  </si>
  <si>
    <t>140/22</t>
  </si>
  <si>
    <t>Akt Not. Rep. A. Nr 5960/2017</t>
  </si>
  <si>
    <t>Wojewódzki Szpital Rehabilitacyjny dla Dzieci w Jastrzębiu-Zdroju</t>
  </si>
  <si>
    <t>1082/57</t>
  </si>
  <si>
    <t>Jastrzębie-Zdrój; ul. Kościuszki 14</t>
  </si>
  <si>
    <t>GL1J/00020499/0</t>
  </si>
  <si>
    <t>Ppm-V-7723/55/2000</t>
  </si>
  <si>
    <t>Wojewódzki Szpital Specjalistyczny nr 2 w Jastrzębiu-Zdroju</t>
  </si>
  <si>
    <t>3762/58</t>
  </si>
  <si>
    <t>Jastrzębie-Zdrój; ul. Krasickiego 21</t>
  </si>
  <si>
    <t>GL1J/00030337/0</t>
  </si>
  <si>
    <t>Ppm-V-7723/172/2000;
RR-GN.VI/AK/7723/158/02</t>
  </si>
  <si>
    <t>3763/21</t>
  </si>
  <si>
    <t>Jastrzębie-Zdrój; Al. Jana Pawła II 7</t>
  </si>
  <si>
    <t>GL1J/00015928/9</t>
  </si>
  <si>
    <t>Ppm-V-7723/172/2000</t>
  </si>
  <si>
    <t>351/35</t>
  </si>
  <si>
    <t>GL1J/00046559/7</t>
  </si>
  <si>
    <t>Akt. Not. Rep. A. Nr 7733/2014</t>
  </si>
  <si>
    <t>1260/82</t>
  </si>
  <si>
    <t>1823/35</t>
  </si>
  <si>
    <t>Ppm-V-7723/172/2000, NW/III/77235/7/08</t>
  </si>
  <si>
    <t>1824/35</t>
  </si>
  <si>
    <t>Beskidzki Zespół Leczniczo-Rehabilitacyjny Szpital Opieki Długoterminowej w Jaworzu</t>
  </si>
  <si>
    <t>470/6</t>
  </si>
  <si>
    <t>Jaworze; ul. Wapienicka</t>
  </si>
  <si>
    <t>BB1B/00097907/1</t>
  </si>
  <si>
    <t>Ppm-V-7723/109/2000</t>
  </si>
  <si>
    <t>1112/4</t>
  </si>
  <si>
    <t>Jaworze; ul. Słoneczna</t>
  </si>
  <si>
    <t>BB1B/00082540/2</t>
  </si>
  <si>
    <t>1127/1</t>
  </si>
  <si>
    <t>BB1B/00003326/9</t>
  </si>
  <si>
    <t>3625</t>
  </si>
  <si>
    <t>1128/3</t>
  </si>
  <si>
    <t>BB1B/00082536/1</t>
  </si>
  <si>
    <t>3626</t>
  </si>
  <si>
    <t>3622</t>
  </si>
  <si>
    <t>1127/2</t>
  </si>
  <si>
    <t>3623</t>
  </si>
  <si>
    <t>1121/3</t>
  </si>
  <si>
    <t>1115/12</t>
  </si>
  <si>
    <t>BB1B/00082538/5</t>
  </si>
  <si>
    <t>1112/2</t>
  </si>
  <si>
    <t>1094/14</t>
  </si>
  <si>
    <t>Jaworze; ul. Kwiatowa</t>
  </si>
  <si>
    <t>BB1B/00035349/9</t>
  </si>
  <si>
    <t>3624</t>
  </si>
  <si>
    <t>472/1</t>
  </si>
  <si>
    <t>1115/9</t>
  </si>
  <si>
    <t>496/2</t>
  </si>
  <si>
    <t>BB1B/00078941/2</t>
  </si>
  <si>
    <t>1115/6</t>
  </si>
  <si>
    <t>517/3</t>
  </si>
  <si>
    <t>503</t>
  </si>
  <si>
    <t>675</t>
  </si>
  <si>
    <t>Jaworze; ul. Kalwaria</t>
  </si>
  <si>
    <t>472/2</t>
  </si>
  <si>
    <t>1128/1</t>
  </si>
  <si>
    <t>502/2</t>
  </si>
  <si>
    <t>501</t>
  </si>
  <si>
    <t>1129</t>
  </si>
  <si>
    <t>1135/4</t>
  </si>
  <si>
    <t>517/1</t>
  </si>
  <si>
    <t>1115/13</t>
  </si>
  <si>
    <t>1094/12</t>
  </si>
  <si>
    <t>Jaworze; ul. Zdrojowa</t>
  </si>
  <si>
    <t>499</t>
  </si>
  <si>
    <t>1115/8</t>
  </si>
  <si>
    <t>470/7</t>
  </si>
  <si>
    <t>470/8</t>
  </si>
  <si>
    <t>841/5</t>
  </si>
  <si>
    <t>Jaworze; ul. Podgórska</t>
  </si>
  <si>
    <t>674</t>
  </si>
  <si>
    <t>3627</t>
  </si>
  <si>
    <t>470/10</t>
  </si>
  <si>
    <t>3628</t>
  </si>
  <si>
    <t>BB1B/00082539/2</t>
  </si>
  <si>
    <t>2493/9</t>
  </si>
  <si>
    <t>2058/1</t>
  </si>
  <si>
    <t>Jaworze; Las</t>
  </si>
  <si>
    <t>BB1B/00080996/9</t>
  </si>
  <si>
    <t>1115/5</t>
  </si>
  <si>
    <t>1128/2</t>
  </si>
  <si>
    <t>1130</t>
  </si>
  <si>
    <t>1131</t>
  </si>
  <si>
    <t>518/6</t>
  </si>
  <si>
    <t>505/2</t>
  </si>
  <si>
    <t>470/1</t>
  </si>
  <si>
    <t>504/3</t>
  </si>
  <si>
    <t>677</t>
  </si>
  <si>
    <t>1094/11</t>
  </si>
  <si>
    <t>678</t>
  </si>
  <si>
    <t>1115/7</t>
  </si>
  <si>
    <t>1112/6</t>
  </si>
  <si>
    <t>Centrum Psychiatrii w Katowicach im. dr. Krzysztofa Czumy</t>
  </si>
  <si>
    <t>718/40</t>
  </si>
  <si>
    <t>Katowice; ul. Korczaka 27</t>
  </si>
  <si>
    <t>KA1K/00082500/5</t>
  </si>
  <si>
    <t>Ppm-V-7723/697/01</t>
  </si>
  <si>
    <t>510/80</t>
  </si>
  <si>
    <t>512/89</t>
  </si>
  <si>
    <t>1095/43</t>
  </si>
  <si>
    <t>Katowice; ul. Korczaka 2</t>
  </si>
  <si>
    <t>KA1K/00062025/5</t>
  </si>
  <si>
    <t>Ppm - V- 7723/54/2000</t>
  </si>
  <si>
    <t>1091/12</t>
  </si>
  <si>
    <t>IF-GN.III/AK/77235/18/04</t>
  </si>
  <si>
    <t>514/240</t>
  </si>
  <si>
    <t>717/38</t>
  </si>
  <si>
    <t>183/38</t>
  </si>
  <si>
    <t>185/39</t>
  </si>
  <si>
    <t>1413/47</t>
  </si>
  <si>
    <t>1416/70</t>
  </si>
  <si>
    <t>1465/44</t>
  </si>
  <si>
    <t>1486/31</t>
  </si>
  <si>
    <t>KA1K/00116114/0</t>
  </si>
  <si>
    <t>NW/XV/77235a/18/04</t>
  </si>
  <si>
    <t>1576/16</t>
  </si>
  <si>
    <t>Ppm-V-7723/697/01; IF-GN.III/AK/77235/18/04</t>
  </si>
  <si>
    <t>1577/16</t>
  </si>
  <si>
    <t>375</t>
  </si>
  <si>
    <t>Skoczów; ul. Katowicka 21</t>
  </si>
  <si>
    <t>BB1C/00075116/0</t>
  </si>
  <si>
    <t>Ppm-V-7723/87/2000</t>
  </si>
  <si>
    <t>370</t>
  </si>
  <si>
    <t>Skoczów; ul. Katowicka 25</t>
  </si>
  <si>
    <t>380</t>
  </si>
  <si>
    <t>Skoczów; ul. Katowicka</t>
  </si>
  <si>
    <t>Katowickie Centrum Onkologii</t>
  </si>
  <si>
    <t>1</t>
  </si>
  <si>
    <t>Katowice; ul. Raciborska</t>
  </si>
  <si>
    <t>KA1K/00027278/6</t>
  </si>
  <si>
    <t>Ppm-V-7723/62/2000</t>
  </si>
  <si>
    <t>2</t>
  </si>
  <si>
    <t>Katowice; ul. Raciborska 27</t>
  </si>
  <si>
    <t>3</t>
  </si>
  <si>
    <t>6</t>
  </si>
  <si>
    <t>11</t>
  </si>
  <si>
    <t>80</t>
  </si>
  <si>
    <t>Katowice; ul. Raciborska 28</t>
  </si>
  <si>
    <t>KA1K/00075268/4</t>
  </si>
  <si>
    <t>Akt. Not. Rep. A. Nr 9325/2005</t>
  </si>
  <si>
    <t>76/1</t>
  </si>
  <si>
    <t>Katowice; ul. Raciborska 26</t>
  </si>
  <si>
    <t>KA1K/00013314/0</t>
  </si>
  <si>
    <t>76/2</t>
  </si>
  <si>
    <t>76/3</t>
  </si>
  <si>
    <t>72/3</t>
  </si>
  <si>
    <t>KA1K/00041235/7</t>
  </si>
  <si>
    <t>72/4</t>
  </si>
  <si>
    <t>74/3</t>
  </si>
  <si>
    <t>Katowice; ul. Józefowska</t>
  </si>
  <si>
    <t>KA1K/00127424/6</t>
  </si>
  <si>
    <t>7</t>
  </si>
  <si>
    <t>Katowice</t>
  </si>
  <si>
    <t>KA1K/00120628/7</t>
  </si>
  <si>
    <t>NWXV.7532.3.111.2012</t>
  </si>
  <si>
    <t>10/1</t>
  </si>
  <si>
    <t>Wojewódzki Ośrodek Medycyny Pracy w Katowicach</t>
  </si>
  <si>
    <t>143/1</t>
  </si>
  <si>
    <t>Katowice; ul. Warszawska 42</t>
  </si>
  <si>
    <t>63/100</t>
  </si>
  <si>
    <t>KA1K/00042514/4</t>
  </si>
  <si>
    <t>Ppm-V-7723/52/2000</t>
  </si>
  <si>
    <t>143/2</t>
  </si>
  <si>
    <t>Wojewódzkie Pogotowie Ratunkowe w Katowicach</t>
  </si>
  <si>
    <t>2/4</t>
  </si>
  <si>
    <t>Gliwice; ul. Konarskiego 26</t>
  </si>
  <si>
    <t>GL1G/00114547/5</t>
  </si>
  <si>
    <t>Akt. Not. Rep. A. Nr 418/2010</t>
  </si>
  <si>
    <t>17/3</t>
  </si>
  <si>
    <t>Katowice; ul. Powstańców 52</t>
  </si>
  <si>
    <t>KA1K/00012703/7</t>
  </si>
  <si>
    <t>RR-GN.VI/SB/7723/114B/02</t>
  </si>
  <si>
    <t>31/2</t>
  </si>
  <si>
    <t>Katowice; ul. Tysiąclecia 88 C</t>
  </si>
  <si>
    <t>KA1C/00002442/8</t>
  </si>
  <si>
    <t>RR-GN.VI/SB/7723/114A/02</t>
  </si>
  <si>
    <t>36</t>
  </si>
  <si>
    <t>KA1K/00050342/6</t>
  </si>
  <si>
    <t>19/2</t>
  </si>
  <si>
    <t>33</t>
  </si>
  <si>
    <t>27/1</t>
  </si>
  <si>
    <t>27/2</t>
  </si>
  <si>
    <t>24/1</t>
  </si>
  <si>
    <t>24/2</t>
  </si>
  <si>
    <t>18/2</t>
  </si>
  <si>
    <t>1391/8</t>
  </si>
  <si>
    <t>Katowice; ul. Ks. Bpa Bednorza 3</t>
  </si>
  <si>
    <t>KA1K/00026720/3</t>
  </si>
  <si>
    <t>RR-GN.VI/SB/7723/114C/02</t>
  </si>
  <si>
    <t>437/42</t>
  </si>
  <si>
    <t>Mikołów; ul. Wyzwolenia 5</t>
  </si>
  <si>
    <t>KA1M/00058045/2</t>
  </si>
  <si>
    <t>RR-GN.VI/SB/7723/114H/02</t>
  </si>
  <si>
    <t>1876/6</t>
  </si>
  <si>
    <t>Pszczyna; ul. Antesa 6</t>
  </si>
  <si>
    <t>KA1P/00044847/6</t>
  </si>
  <si>
    <t>RR-GN.III/JR/77235/218/02</t>
  </si>
  <si>
    <t>1908/8</t>
  </si>
  <si>
    <t>1885/5</t>
  </si>
  <si>
    <t>KA1P/00039274/0</t>
  </si>
  <si>
    <t>Akt. Not. Rep. A. Nr 2787/2007</t>
  </si>
  <si>
    <t>1883/8</t>
  </si>
  <si>
    <t>477/14</t>
  </si>
  <si>
    <t>Pyskowice; ul. Szpitalna 2B</t>
  </si>
  <si>
    <t>GL1G/00050056/9</t>
  </si>
  <si>
    <t>RR-GN.VI/SB/7723/114J/02</t>
  </si>
  <si>
    <t>470/44</t>
  </si>
  <si>
    <t>Radzionków; ul. Długa 15</t>
  </si>
  <si>
    <t>GL1T/00047744/7</t>
  </si>
  <si>
    <t>RR-GN.VI/SB/7723/114K/02</t>
  </si>
  <si>
    <t>1612/218</t>
  </si>
  <si>
    <t>Ruda Śląska; ul. Pokoju 8A</t>
  </si>
  <si>
    <t>GL1S/00006486/0</t>
  </si>
  <si>
    <t>RR-GN.VI/SB/7723/114F/02</t>
  </si>
  <si>
    <t>4758/184</t>
  </si>
  <si>
    <t>Rybnik; ul. Energetyków 46</t>
  </si>
  <si>
    <t>GL1Y/00162077/5</t>
  </si>
  <si>
    <t>Akt. Not. Rep. A. Nr 8316/2001</t>
  </si>
  <si>
    <t>293/10</t>
  </si>
  <si>
    <t>Tychy; ul. Fitelberga 71</t>
  </si>
  <si>
    <t>KA1T/00026586/9</t>
  </si>
  <si>
    <t>RR-GN.VI/SB/7723/114L/02</t>
  </si>
  <si>
    <t>1250/193</t>
  </si>
  <si>
    <t>Zabrze; ul. Wyzwolenia 11</t>
  </si>
  <si>
    <t>GL1Z/00018316/0</t>
  </si>
  <si>
    <t>RR-GN.VI/SB/7723/114D/02</t>
  </si>
  <si>
    <t>2439/129</t>
  </si>
  <si>
    <t>Zabrze; ul. Roosevelta 123</t>
  </si>
  <si>
    <t>GL1Z/00015783/3</t>
  </si>
  <si>
    <t>RR-GN.III/AK/7723/157/02</t>
  </si>
  <si>
    <t>2963/129</t>
  </si>
  <si>
    <t>2964/129</t>
  </si>
  <si>
    <t>2986/129</t>
  </si>
  <si>
    <t>4732/127</t>
  </si>
  <si>
    <t>1822/35</t>
  </si>
  <si>
    <t>Szpital Chorób Płuc w Orzeszu</t>
  </si>
  <si>
    <t>578/163</t>
  </si>
  <si>
    <t>Orzesze; ul.Gliwicka 20</t>
  </si>
  <si>
    <t>KA1M/00061261/6</t>
  </si>
  <si>
    <t>Ppm-V-7723/48/2000</t>
  </si>
  <si>
    <t>1102/251</t>
  </si>
  <si>
    <t>1498/13</t>
  </si>
  <si>
    <t>1499/13</t>
  </si>
  <si>
    <t>1500/13</t>
  </si>
  <si>
    <t>1501/13</t>
  </si>
  <si>
    <t>1502/13</t>
  </si>
  <si>
    <t>Ośrodek Terapii Nerwic dla Dzieci i Młodzieży z siedzibą w Orzeszu</t>
  </si>
  <si>
    <t>484/62</t>
  </si>
  <si>
    <t>Orzesze-Zawiść; ul. Mikołowska 208</t>
  </si>
  <si>
    <t>KA1M/00056719/4</t>
  </si>
  <si>
    <t>Ppm-V-7723/49/2000</t>
  </si>
  <si>
    <t>1020/97</t>
  </si>
  <si>
    <t>KA1M/00061262/3</t>
  </si>
  <si>
    <t>1032/97</t>
  </si>
  <si>
    <t>Samodzielny Publiczny Wojewódzki Szpital Chirurgii Urazowej im. dr Janusza Daaba w Piekarach Śląskich</t>
  </si>
  <si>
    <t>137/30</t>
  </si>
  <si>
    <t>Kochanowice; ul. Zamek 1; Kochcice</t>
  </si>
  <si>
    <t>CZ1L/00020682/1</t>
  </si>
  <si>
    <t>RR-GN.VI/7723/118/02</t>
  </si>
  <si>
    <t>138/30</t>
  </si>
  <si>
    <t>145/27</t>
  </si>
  <si>
    <t>177/123</t>
  </si>
  <si>
    <t>Piekary Śląskie; ul. Bytomska 62</t>
  </si>
  <si>
    <t>GL1T/00049118/4</t>
  </si>
  <si>
    <t>Ppm-V-7723/61/2000</t>
  </si>
  <si>
    <t>193/93</t>
  </si>
  <si>
    <t>194/98</t>
  </si>
  <si>
    <t>195/122</t>
  </si>
  <si>
    <t>196/122</t>
  </si>
  <si>
    <t>197/122</t>
  </si>
  <si>
    <t>199/124</t>
  </si>
  <si>
    <t>200/124</t>
  </si>
  <si>
    <t>203/121</t>
  </si>
  <si>
    <t>204/121</t>
  </si>
  <si>
    <t>206/125</t>
  </si>
  <si>
    <t>208/91</t>
  </si>
  <si>
    <t>209/91</t>
  </si>
  <si>
    <t>210/91</t>
  </si>
  <si>
    <t>232/95</t>
  </si>
  <si>
    <t>334/86</t>
  </si>
  <si>
    <t>336/86</t>
  </si>
  <si>
    <t>GL1T/00049117/7</t>
  </si>
  <si>
    <t>478/89</t>
  </si>
  <si>
    <t>GL1T/00050701/8</t>
  </si>
  <si>
    <t>479/86</t>
  </si>
  <si>
    <t>454/95</t>
  </si>
  <si>
    <t>GL1T/00059316/5</t>
  </si>
  <si>
    <t>Szpital Chorób Płuc im. Św. Józefa w Pilchowicach</t>
  </si>
  <si>
    <t>50</t>
  </si>
  <si>
    <t>Pilchowice; ul. Dworcowa 31</t>
  </si>
  <si>
    <t>GL1G/00069800/6</t>
  </si>
  <si>
    <t>Ppm-V-7723/112/2000</t>
  </si>
  <si>
    <t>51</t>
  </si>
  <si>
    <t>826/48</t>
  </si>
  <si>
    <t>379/47</t>
  </si>
  <si>
    <t>RR-GN.VI/ML/7723/127/02</t>
  </si>
  <si>
    <t>1191/263</t>
  </si>
  <si>
    <t>GL1G/00131939/5</t>
  </si>
  <si>
    <t>NWXV.7532.3.76.2014</t>
  </si>
  <si>
    <t>SP ZOZ Państwowy Szpital dla Nerwowo i Psychicznie Chorych w Rybniku</t>
  </si>
  <si>
    <t>3760/11</t>
  </si>
  <si>
    <t>44-201 Rybnik; ul. Gliwicka 33</t>
  </si>
  <si>
    <t>GL1Y/00133053/9</t>
  </si>
  <si>
    <t>RR-GN.VI/7723/119/02</t>
  </si>
  <si>
    <t>436/18</t>
  </si>
  <si>
    <t>3762/18</t>
  </si>
  <si>
    <t>432/15</t>
  </si>
  <si>
    <t>439/41</t>
  </si>
  <si>
    <t>437/31</t>
  </si>
  <si>
    <t>438/31</t>
  </si>
  <si>
    <t>514/41</t>
  </si>
  <si>
    <t>689/41</t>
  </si>
  <si>
    <t>4144/41</t>
  </si>
  <si>
    <t>4146/41</t>
  </si>
  <si>
    <t>4147/41</t>
  </si>
  <si>
    <t>4580/18</t>
  </si>
  <si>
    <t>SPZOZ Wojewódzki Szpital Specjalistyczny nr 3 w Rybniku</t>
  </si>
  <si>
    <t>3863/184</t>
  </si>
  <si>
    <t>GL1Y/00128377/8</t>
  </si>
  <si>
    <t>3861/184</t>
  </si>
  <si>
    <t>3860/184</t>
  </si>
  <si>
    <t>4587/184</t>
  </si>
  <si>
    <t>4590/184</t>
  </si>
  <si>
    <t>4760/184</t>
  </si>
  <si>
    <t>4761/184</t>
  </si>
  <si>
    <t>4768/404</t>
  </si>
  <si>
    <t>Rybnik</t>
  </si>
  <si>
    <t>GL1Y/00163325/6 </t>
  </si>
  <si>
    <t>Akt Not. Rep. A. Nr 7573/2016</t>
  </si>
  <si>
    <t>4766/409</t>
  </si>
  <si>
    <t>3763/184</t>
  </si>
  <si>
    <t>GL1Y/00127483/7 </t>
  </si>
  <si>
    <t>Centrum Leczenia Oparzeń im. dr Stanisława Sakiela w Siemianowicach Śląskich</t>
  </si>
  <si>
    <t>3149/202</t>
  </si>
  <si>
    <t>Siemianowice Śląskie; ul. Jana Pawła II 2</t>
  </si>
  <si>
    <t>1712/10000</t>
  </si>
  <si>
    <t>KA1I/00008570/2</t>
  </si>
  <si>
    <t>Akt. Not. Rep. A. Nr 5156/VII/2005</t>
  </si>
  <si>
    <t>2872/196</t>
  </si>
  <si>
    <t>KA1I/00006955/1</t>
  </si>
  <si>
    <t>Ppm-V-7723/65/2000</t>
  </si>
  <si>
    <t>3150/196</t>
  </si>
  <si>
    <t>KA1I/00006264/0</t>
  </si>
  <si>
    <t>Akt. Not. Rep. A. Nr 6805/2001</t>
  </si>
  <si>
    <t>2871/196</t>
  </si>
  <si>
    <t>3811/196</t>
  </si>
  <si>
    <t>Siemianowice Śląskie</t>
  </si>
  <si>
    <t>KA1I/00017837/8</t>
  </si>
  <si>
    <t>Akt. Not. Rep. A. Nr 8811/2009</t>
  </si>
  <si>
    <t>3152/196</t>
  </si>
  <si>
    <t>Siemianowice Śląskie; ul. Krasińskiego</t>
  </si>
  <si>
    <t>KA1I/00019602/6</t>
  </si>
  <si>
    <t>Akt. Not. Rep. A. Nr 812/2011</t>
  </si>
  <si>
    <t>Rejonowe Pogotowie Ratunkowe w Sosnowcu</t>
  </si>
  <si>
    <t>Będzin;ul. Kościuszki 72</t>
  </si>
  <si>
    <t>KA1B/00034697/2</t>
  </si>
  <si>
    <t>IF/VII/7723/196/02</t>
  </si>
  <si>
    <t>2/20</t>
  </si>
  <si>
    <t>Dąbrowa Górnicza; ul.Łącząca 24</t>
  </si>
  <si>
    <t>KA1D/00034150/8</t>
  </si>
  <si>
    <t>RR-GN.III/AK/7723/196/04</t>
  </si>
  <si>
    <t>12/15</t>
  </si>
  <si>
    <t>Jaworzno; ul. Chełmońskiego</t>
  </si>
  <si>
    <t>4/5</t>
  </si>
  <si>
    <t>KA1J/00030842/4 </t>
  </si>
  <si>
    <t>RR-GN.III/7723/115/02</t>
  </si>
  <si>
    <t>6/85</t>
  </si>
  <si>
    <t>Zawiercie; ul. Obrońców Poczty Gdańskiej</t>
  </si>
  <si>
    <t>CZ1Z/00040908/9</t>
  </si>
  <si>
    <t>Akt. Not. Rep. A. Nr 2836/2010</t>
  </si>
  <si>
    <t>SPZOZ Zakład Diagnostyki Obrazowej z siedzibą w Sosnowcu</t>
  </si>
  <si>
    <t>13</t>
  </si>
  <si>
    <t>Sosnowiec; ul. Medyków 2</t>
  </si>
  <si>
    <t>KA1S/00050858/3</t>
  </si>
  <si>
    <t>RR-GN.VI/AK/7723/168/02</t>
  </si>
  <si>
    <t>Wojewódzki Szpital Specjalistyczny nr 5 im. Św. Barbary w Sosnowcu</t>
  </si>
  <si>
    <t>7416</t>
  </si>
  <si>
    <t>Sosnowiec; Plac Medyków 1</t>
  </si>
  <si>
    <t>KA1S/00041536/4</t>
  </si>
  <si>
    <t>RR-GN.VI/AK/7723/168/02;
IF-GN.III/JR/7722/114/06</t>
  </si>
  <si>
    <t>Repty Górnośląskie Centrum Rehabilitacji im. gen. Jerzego Ziętka w Tarnowskich Górach</t>
  </si>
  <si>
    <t>154/1</t>
  </si>
  <si>
    <t>Tarnowskie Góry; ul. Śniadeckiego 1</t>
  </si>
  <si>
    <t>GL1T/00047329/2</t>
  </si>
  <si>
    <t>Ppm-V-7230/28/I/99</t>
  </si>
  <si>
    <t>159/1</t>
  </si>
  <si>
    <t>162/1</t>
  </si>
  <si>
    <t>2096/289</t>
  </si>
  <si>
    <t>GL1T/00098518/6</t>
  </si>
  <si>
    <t>100/25</t>
  </si>
  <si>
    <t>Tarnowskie Góry; ul. Repecka</t>
  </si>
  <si>
    <t>151/1</t>
  </si>
  <si>
    <t>156/1</t>
  </si>
  <si>
    <t>2085/289</t>
  </si>
  <si>
    <t>Tarnowskie Góry; ul. Pyskowicka</t>
  </si>
  <si>
    <t>2089/289</t>
  </si>
  <si>
    <t>153/1</t>
  </si>
  <si>
    <t>Tarnowskie Góry</t>
  </si>
  <si>
    <t>NWXV.7532.3.1.2017</t>
  </si>
  <si>
    <t>SPZOZ Szpital Psychiatryczny z siedzibą w Toszku</t>
  </si>
  <si>
    <t>1594/232</t>
  </si>
  <si>
    <t>Toszek; ul. Gliwicka 5G</t>
  </si>
  <si>
    <t>GL1G/00035798/1</t>
  </si>
  <si>
    <t>Ppm-V-7723/166/2000;
RR-GN.VI/AK/7723/166/03</t>
  </si>
  <si>
    <t>622/96</t>
  </si>
  <si>
    <t>Toszek; ul. Ludowa</t>
  </si>
  <si>
    <t>GL1G/00121992/1</t>
  </si>
  <si>
    <t>407/74</t>
  </si>
  <si>
    <t>Ppm-V-7723/166/2000</t>
  </si>
  <si>
    <t>1597/232</t>
  </si>
  <si>
    <t>Toszek; ul. Gliwicka 1A</t>
  </si>
  <si>
    <t>1599/232</t>
  </si>
  <si>
    <t>623/96</t>
  </si>
  <si>
    <t>555/73</t>
  </si>
  <si>
    <t>RR-GN.VI/AK/7723/166/03</t>
  </si>
  <si>
    <t>618/96</t>
  </si>
  <si>
    <t>Toszek; ul. Ludowa 13</t>
  </si>
  <si>
    <t>619/96</t>
  </si>
  <si>
    <t>Toszek; ul. Ludowa 15</t>
  </si>
  <si>
    <t>620/96</t>
  </si>
  <si>
    <t>1596/232</t>
  </si>
  <si>
    <t>Toszek; ul. Gliwicka 3B</t>
  </si>
  <si>
    <t>1598/232</t>
  </si>
  <si>
    <t>Toszek; ul. Górnośląska</t>
  </si>
  <si>
    <t>621/96</t>
  </si>
  <si>
    <t>624/96</t>
  </si>
  <si>
    <t>Toszek; ul. Gliwicka</t>
  </si>
  <si>
    <t>1595/232</t>
  </si>
  <si>
    <t>Toszek; ul. Gliwicka 5C</t>
  </si>
  <si>
    <t>410/73</t>
  </si>
  <si>
    <t>Toszek; ul. Gliwicka 5</t>
  </si>
  <si>
    <t>GL1G/00042040/5</t>
  </si>
  <si>
    <t>411/73</t>
  </si>
  <si>
    <t>413/73</t>
  </si>
  <si>
    <t>414/73</t>
  </si>
  <si>
    <t>415/73</t>
  </si>
  <si>
    <t>416/73</t>
  </si>
  <si>
    <t>417/73</t>
  </si>
  <si>
    <t>418/73</t>
  </si>
  <si>
    <t>412/73</t>
  </si>
  <si>
    <t>635/96</t>
  </si>
  <si>
    <t>Toszek; ul. Ludowa 11</t>
  </si>
  <si>
    <t>636/96</t>
  </si>
  <si>
    <t>Toszek; ul. Ludowa 3-9</t>
  </si>
  <si>
    <t>124/36</t>
  </si>
  <si>
    <t>Wielowieś</t>
  </si>
  <si>
    <t>GL1G/00034880/6</t>
  </si>
  <si>
    <t>37</t>
  </si>
  <si>
    <t>127/74</t>
  </si>
  <si>
    <t>123/39</t>
  </si>
  <si>
    <t>98/28</t>
  </si>
  <si>
    <t>100/31</t>
  </si>
  <si>
    <t>111/26</t>
  </si>
  <si>
    <t>96/30</t>
  </si>
  <si>
    <t>128/74</t>
  </si>
  <si>
    <t>115/23</t>
  </si>
  <si>
    <t>97/30</t>
  </si>
  <si>
    <t>29</t>
  </si>
  <si>
    <t>112/26</t>
  </si>
  <si>
    <t>118/28</t>
  </si>
  <si>
    <t>120/31</t>
  </si>
  <si>
    <t>116/27</t>
  </si>
  <si>
    <t>1227/132</t>
  </si>
  <si>
    <t>Chorzów</t>
  </si>
  <si>
    <t>KA1C/00021967/3</t>
  </si>
  <si>
    <t>RR-GN.III/EŁ/77235/11/02</t>
  </si>
  <si>
    <t>dzierżawa</t>
  </si>
  <si>
    <t>1196/92</t>
  </si>
  <si>
    <t>KA1C/00006050/1</t>
  </si>
  <si>
    <t>1204/99</t>
  </si>
  <si>
    <t>KA1C/00005451/5</t>
  </si>
  <si>
    <t>1198/92</t>
  </si>
  <si>
    <t>1187/92</t>
  </si>
  <si>
    <t>1212/104</t>
  </si>
  <si>
    <t>KA1C/00047706/4</t>
  </si>
  <si>
    <t>1220/120</t>
  </si>
  <si>
    <t>KA1C/00003402/3</t>
  </si>
  <si>
    <t>1225/121</t>
  </si>
  <si>
    <t>KA1C/00003410/2</t>
  </si>
  <si>
    <t>1197/92</t>
  </si>
  <si>
    <t>1233/147</t>
  </si>
  <si>
    <t>KA1C/00003050/0</t>
  </si>
  <si>
    <t>1178/68</t>
  </si>
  <si>
    <t>1231/145</t>
  </si>
  <si>
    <t>1218/125</t>
  </si>
  <si>
    <t>1190/92</t>
  </si>
  <si>
    <t>1211/104</t>
  </si>
  <si>
    <t>1230/145</t>
  </si>
  <si>
    <t>KA1C/00020227/7</t>
  </si>
  <si>
    <t>1215/119</t>
  </si>
  <si>
    <t>1320/147</t>
  </si>
  <si>
    <t>1322/147</t>
  </si>
  <si>
    <t>1318/92</t>
  </si>
  <si>
    <t>1327/92</t>
  </si>
  <si>
    <t>KA1C/00045085/0</t>
  </si>
  <si>
    <t>1422/59</t>
  </si>
  <si>
    <t>249/18</t>
  </si>
  <si>
    <t>KA1C/00047190/3</t>
  </si>
  <si>
    <t>NWXV.7531.3.1.2012</t>
  </si>
  <si>
    <t>1454/147</t>
  </si>
  <si>
    <t>KA1C/00048953/7</t>
  </si>
  <si>
    <t>1213/104</t>
  </si>
  <si>
    <t>KA1C/00047485/8</t>
  </si>
  <si>
    <t>1216/119</t>
  </si>
  <si>
    <t>1217/125</t>
  </si>
  <si>
    <t>1206/99</t>
  </si>
  <si>
    <t>1188/92</t>
  </si>
  <si>
    <t>1228/132</t>
  </si>
  <si>
    <t>KA1C/00047484/1</t>
  </si>
  <si>
    <t>136</t>
  </si>
  <si>
    <t>IF/IIIa/5340/42/10</t>
  </si>
  <si>
    <t>137</t>
  </si>
  <si>
    <t>138</t>
  </si>
  <si>
    <t>1305/139</t>
  </si>
  <si>
    <t>1306/180</t>
  </si>
  <si>
    <t>RR-GN.III/EŁ/77235/14/05</t>
  </si>
  <si>
    <t>1189/92</t>
  </si>
  <si>
    <t>1205/99</t>
  </si>
  <si>
    <t>Szpital Specjalistyczny w Chorzowie</t>
  </si>
  <si>
    <t>3993/262</t>
  </si>
  <si>
    <t>Chorzów; ul. Zjednoczenia 10</t>
  </si>
  <si>
    <t>KA1C/00023595/8</t>
  </si>
  <si>
    <t>Akt. Not. Rep. A. Nr 2984/V/2005</t>
  </si>
  <si>
    <t>4561/247</t>
  </si>
  <si>
    <t>Wojewódzkie Centrum Pediatrii "Kubalonka" w Istebnej</t>
  </si>
  <si>
    <t>6617/10</t>
  </si>
  <si>
    <t>Istebna</t>
  </si>
  <si>
    <t>BB1C/00084284/4</t>
  </si>
  <si>
    <t>RR-GN.VI/KP/7723/133/02</t>
  </si>
  <si>
    <t>6617/12</t>
  </si>
  <si>
    <t>BB1C/00093842/0</t>
  </si>
  <si>
    <t>6778</t>
  </si>
  <si>
    <t>IF/X/77235/1/08</t>
  </si>
  <si>
    <t>6780</t>
  </si>
  <si>
    <t>BB1C/00071262/0</t>
  </si>
  <si>
    <t>6779</t>
  </si>
  <si>
    <t>6605/6</t>
  </si>
  <si>
    <t>BB1C/00078921/7</t>
  </si>
  <si>
    <t>6605/9</t>
  </si>
  <si>
    <t xml:space="preserve">Wojewódzki Szpital Chorób Płuc im. dr Alojzego Pawelca z siedzibą w Wodzisławiu Śląskim </t>
  </si>
  <si>
    <t>121/22</t>
  </si>
  <si>
    <t>Wodzisław Śląski; ul. Bracka 13</t>
  </si>
  <si>
    <t>GL1W/00024541/9</t>
  </si>
  <si>
    <t>RR-GN.VI/7723/117/02</t>
  </si>
  <si>
    <t>1961/45</t>
  </si>
  <si>
    <t>1962/45</t>
  </si>
  <si>
    <t>1963/45</t>
  </si>
  <si>
    <t>141/27</t>
  </si>
  <si>
    <t>Wojewódzki Szpital Neuropsychiatryczny im. dr Emila Cyrana z siedzibą w Lublińcu</t>
  </si>
  <si>
    <t>3252/357</t>
  </si>
  <si>
    <t>Lubliniec; ul. Grunwaldzka 48</t>
  </si>
  <si>
    <t>CZ1L/00056173/1</t>
  </si>
  <si>
    <t>Ppm-V-7723/82/2000;
Akt. Not. Rep. A. Nr 6656/2009</t>
  </si>
  <si>
    <t>CZ1L/00044168/6</t>
  </si>
  <si>
    <t>Ppm-V-7723/82/2000</t>
  </si>
  <si>
    <t>15</t>
  </si>
  <si>
    <t>3416/17</t>
  </si>
  <si>
    <t>3417/17</t>
  </si>
  <si>
    <t>20</t>
  </si>
  <si>
    <t>CZ1L/00044169/3</t>
  </si>
  <si>
    <t>21</t>
  </si>
  <si>
    <t>22</t>
  </si>
  <si>
    <t>786/18</t>
  </si>
  <si>
    <t>547/365</t>
  </si>
  <si>
    <t>CZ1L/00053229/8</t>
  </si>
  <si>
    <t>806/12</t>
  </si>
  <si>
    <t>3312/365</t>
  </si>
  <si>
    <t>3362/33</t>
  </si>
  <si>
    <t>3364/33</t>
  </si>
  <si>
    <t>3413/23</t>
  </si>
  <si>
    <t>3414/23</t>
  </si>
  <si>
    <t>3415/23</t>
  </si>
  <si>
    <t>3418/366</t>
  </si>
  <si>
    <t>3419/366</t>
  </si>
  <si>
    <t>3476/357</t>
  </si>
  <si>
    <t>3477/357</t>
  </si>
  <si>
    <t>3478/357</t>
  </si>
  <si>
    <t>3479/357</t>
  </si>
  <si>
    <t>3480/357</t>
  </si>
  <si>
    <t>Okręgowy Szpital Kolejowy w Katowicach - s.p.z.o.z.</t>
  </si>
  <si>
    <t>Katowice; ul. Panewnicka 65</t>
  </si>
  <si>
    <t>KA1K/00061803/6</t>
  </si>
  <si>
    <t>Ppm-V- 7723/46/2000</t>
  </si>
  <si>
    <t>16/4</t>
  </si>
  <si>
    <t>KA1K/00061625/4</t>
  </si>
  <si>
    <t>16/11</t>
  </si>
  <si>
    <t>16/12</t>
  </si>
  <si>
    <t>16/7</t>
  </si>
  <si>
    <t>16/8</t>
  </si>
  <si>
    <t>16/9</t>
  </si>
  <si>
    <t>16/10</t>
  </si>
  <si>
    <t>Wojewódzki Urząd Pracy w Katowicach</t>
  </si>
  <si>
    <t>116</t>
  </si>
  <si>
    <t>Częstochowa; Al. Niepodległości 20/22</t>
  </si>
  <si>
    <t>24109/100000</t>
  </si>
  <si>
    <t>RR.GN.VI/BP/7723/163/02</t>
  </si>
  <si>
    <t>użytkowanie wieczyste Województwo Śląskie - trwały zarząd WUP</t>
  </si>
  <si>
    <t>Śląskie Centrum Rehabilitacji i Prewencji z siedzibą w Ustroniu</t>
  </si>
  <si>
    <t>3153/12</t>
  </si>
  <si>
    <t>Ustroń; ul. Zdrojowa 6</t>
  </si>
  <si>
    <t>BB1C/00071097/2</t>
  </si>
  <si>
    <t>Ppm-V-7230/28/I/2000</t>
  </si>
  <si>
    <t>3153/13</t>
  </si>
  <si>
    <t>BB1C/00078191/0</t>
  </si>
  <si>
    <t>3211/36</t>
  </si>
  <si>
    <t>3153/11</t>
  </si>
  <si>
    <t>3211/37</t>
  </si>
  <si>
    <t>3211/35</t>
  </si>
  <si>
    <t>4913/8</t>
  </si>
  <si>
    <t>1/16</t>
  </si>
  <si>
    <t>BB1C/00071763/2</t>
  </si>
  <si>
    <t>4913/7</t>
  </si>
  <si>
    <t>4913/6</t>
  </si>
  <si>
    <t>Zespół Wojewódzkich Przychodni Specjalistycznych w Katowicach</t>
  </si>
  <si>
    <t>158/3</t>
  </si>
  <si>
    <t>Katowice; ul. Powstańców 31</t>
  </si>
  <si>
    <t>KA1K/00000532/0</t>
  </si>
  <si>
    <t>Ppm-V-7723/778/01, DEiGMSP/1572/MB/02, postanowienia NSA</t>
  </si>
  <si>
    <t>185</t>
  </si>
  <si>
    <t>156</t>
  </si>
  <si>
    <t>157</t>
  </si>
  <si>
    <t>Regionalny Ośrodek Doskonalenia Nauczycieli i Informacji Pedagogicznej WOM w Rybniku</t>
  </si>
  <si>
    <t>3666/155</t>
  </si>
  <si>
    <t>Rybnik; ul. Chrobrego 27</t>
  </si>
  <si>
    <t>RR-GN.VI/SB/7723/113/02</t>
  </si>
  <si>
    <t>trwały zarząd - 290/GK/2007</t>
  </si>
  <si>
    <t>2136/78</t>
  </si>
  <si>
    <t>Rybnik; ul. Parkowa 4a</t>
  </si>
  <si>
    <t>RR.GN.III/JR/77235/239/1/02</t>
  </si>
  <si>
    <t>trwały zarząd - 3650/GK/2017 </t>
  </si>
  <si>
    <t>2137/78</t>
  </si>
  <si>
    <t>2139/79</t>
  </si>
  <si>
    <t>2140/79</t>
  </si>
  <si>
    <t>Regionalny Ośrodek Doskonalenia Nauczycieli WOM w Częstochowie</t>
  </si>
  <si>
    <t>Częstochowa; Al. Jana Pawła II 126/130</t>
  </si>
  <si>
    <t>CZ1C/00068748/1</t>
  </si>
  <si>
    <t>RR.GN.III/BP/7723/22/03; 
Akt. Not. Rep. A. Nr 6331/2011</t>
  </si>
  <si>
    <t>trwały zarząd - 1250/GK/2015</t>
  </si>
  <si>
    <t>582/1000</t>
  </si>
  <si>
    <t>CZ1C/00009598/3</t>
  </si>
  <si>
    <t>RR-GN.III/JP/7723/163/02</t>
  </si>
  <si>
    <t>trwały zarząd - 1394/GK/2009</t>
  </si>
  <si>
    <t>Regionalny Ośrodek Doskonalenia Nauczycieli WOM w Katowicach</t>
  </si>
  <si>
    <t>201</t>
  </si>
  <si>
    <t>Katowice; ul. Ks.Kardynała S. Wyszyńskiego</t>
  </si>
  <si>
    <t>RR-GN.VI/ML/7723/124/02</t>
  </si>
  <si>
    <t>trwały zarząd - 585/2006</t>
  </si>
  <si>
    <t>200/21</t>
  </si>
  <si>
    <t>Regionalny Ośrodek Doskonalenia Nauczycieli WOM w Bielsku-Białej</t>
  </si>
  <si>
    <t>566</t>
  </si>
  <si>
    <t>Bielsko-Biała; ul. Legionów 24</t>
  </si>
  <si>
    <t>BB1B/00005874/9</t>
  </si>
  <si>
    <t>RR/B-GN.II/AF/7723-1/W/04</t>
  </si>
  <si>
    <t>trwały zarząd - 1330/GK/2006</t>
  </si>
  <si>
    <t>925</t>
  </si>
  <si>
    <t>Bielsko-Biała, ul. Legionów 25</t>
  </si>
  <si>
    <t>Ppm-V-7723/163/01</t>
  </si>
  <si>
    <t>trwały zarząd - 1501/GK/2014</t>
  </si>
  <si>
    <t>411/3</t>
  </si>
  <si>
    <t>Żywiec; ul. Jagiellońska 15</t>
  </si>
  <si>
    <t>824/1000</t>
  </si>
  <si>
    <t>BB1Z/00119541/9</t>
  </si>
  <si>
    <t>RR/B-GN/AF/7723-12W/03</t>
  </si>
  <si>
    <t>trwały zarząd - 1520/GK/2006</t>
  </si>
  <si>
    <t>411/4</t>
  </si>
  <si>
    <t>131/2</t>
  </si>
  <si>
    <t>Bielsko-Biała; ul. Komorowicka 48</t>
  </si>
  <si>
    <t>BB1B/00106676/9</t>
  </si>
  <si>
    <t>RR/B-GN/AF/7723-2W/04</t>
  </si>
  <si>
    <t>trwały zarząd - 1388/GK/2006</t>
  </si>
  <si>
    <t>6040</t>
  </si>
  <si>
    <t>BB1B/00106677/6</t>
  </si>
  <si>
    <t>769/5</t>
  </si>
  <si>
    <t>Katowice; ul. Wiertnicza 3</t>
  </si>
  <si>
    <t>KA1K/00075654/7</t>
  </si>
  <si>
    <t>RR-GN.III/AK/77235/7/05</t>
  </si>
  <si>
    <t>trwały zarząd - 961/GK/2006</t>
  </si>
  <si>
    <t>556/5</t>
  </si>
  <si>
    <t>Ppm-V-7723/1159/01</t>
  </si>
  <si>
    <t>824/75</t>
  </si>
  <si>
    <t>Gliwice; ul. Chudoby 10</t>
  </si>
  <si>
    <t>Ppm-V-7723/343/01</t>
  </si>
  <si>
    <t>trwały zarząd - 1711/2005</t>
  </si>
  <si>
    <t>79</t>
  </si>
  <si>
    <t>417/144</t>
  </si>
  <si>
    <t>Racibórz; ul. Warszawska 7</t>
  </si>
  <si>
    <t>Ppm-V-7723/162/01</t>
  </si>
  <si>
    <t>trwały zarząd - 126/92 i 14/95</t>
  </si>
  <si>
    <t>265/143</t>
  </si>
  <si>
    <t>266/143</t>
  </si>
  <si>
    <t>2990/122</t>
  </si>
  <si>
    <t>Zabrze; ul. 3 Maja 63</t>
  </si>
  <si>
    <t>GL1Z/00027297/6</t>
  </si>
  <si>
    <t>Ppm-V-7723/1161/01</t>
  </si>
  <si>
    <t>trwały zarząd - 829/GK/2006</t>
  </si>
  <si>
    <t>5773/122</t>
  </si>
  <si>
    <t>Zabrze; ul. Wyczółkowskiego</t>
  </si>
  <si>
    <t>GL1Z/00001194/6</t>
  </si>
  <si>
    <t>RR-GN.III/AK/77234/1080/03</t>
  </si>
  <si>
    <t>1302/122</t>
  </si>
  <si>
    <t>Zabrze; ul. Wincentego Pola</t>
  </si>
  <si>
    <t>GL1Z/00009543/4</t>
  </si>
  <si>
    <t>2780/122</t>
  </si>
  <si>
    <t>5112/122</t>
  </si>
  <si>
    <t>GL1Z/00022081/4</t>
  </si>
  <si>
    <t>Akt. Not. Rep. A. Nr 4387/2009</t>
  </si>
  <si>
    <t>trwały zarząd - 2147/GK/2009</t>
  </si>
  <si>
    <t>2124/108</t>
  </si>
  <si>
    <t>Zabrze; ul. 3 Maja 62a</t>
  </si>
  <si>
    <t>2473/10000</t>
  </si>
  <si>
    <t>GL1Z/00040391/2</t>
  </si>
  <si>
    <t>NW/IIIa/77235/17/07</t>
  </si>
  <si>
    <t>trwały zarząd - 1400/GK/2013</t>
  </si>
  <si>
    <t>2992/108</t>
  </si>
  <si>
    <t>Zabrze; ul. 3 Maja 64</t>
  </si>
  <si>
    <t>GL1Z/00020888/7</t>
  </si>
  <si>
    <t>Regionalne Centrum Kształcenia Ustawicznego w Sosnowcu</t>
  </si>
  <si>
    <t>Sosnowiec; ul. Stalowa 9</t>
  </si>
  <si>
    <t>Akt. Not. Rep. A. Nr 5922/2009</t>
  </si>
  <si>
    <t>trwały zarząd - 3400/GK/2009</t>
  </si>
  <si>
    <t>Zawiercie; ul. Żabia 19 B</t>
  </si>
  <si>
    <t>Ppm-V-7723/819/01</t>
  </si>
  <si>
    <t>trwały zarząd - 955/GK/2013</t>
  </si>
  <si>
    <t>352</t>
  </si>
  <si>
    <t>Skoczów; ul. Mickiewicza 12</t>
  </si>
  <si>
    <t>BB1C/00078393/6</t>
  </si>
  <si>
    <t>RR/B-GN/AF/7723-3W/04</t>
  </si>
  <si>
    <t>trwały zarząd - 1134/GK/2008</t>
  </si>
  <si>
    <t>Skoczów; ul. Mickiewicza 10</t>
  </si>
  <si>
    <t>BB1C/00103915/7 </t>
  </si>
  <si>
    <t>Akt Not. Rep. A. Nr 1231/2016</t>
  </si>
  <si>
    <t>trwały zarząd - 1641/GK/2017</t>
  </si>
  <si>
    <t xml:space="preserve"> Specjalny Ośrodek Szkolno-Wychowawczy dla Niesłyszących i Słabosłyszących im. Marii Grzegorzewskiej w Raciborzu</t>
  </si>
  <si>
    <t>3299/173</t>
  </si>
  <si>
    <t>Racibórz; ul. Wojska Polskiego 3</t>
  </si>
  <si>
    <t>GL1R/00018916/0</t>
  </si>
  <si>
    <t>Akt. Not. Rep. A. Nr 1035/2006</t>
  </si>
  <si>
    <t>trwały zarząd - 1604/GK/2008</t>
  </si>
  <si>
    <t>4670/179</t>
  </si>
  <si>
    <t>Zarząd Dróg Wojewódzkich w Katowicach</t>
  </si>
  <si>
    <t>89/4</t>
  </si>
  <si>
    <t>Katowice; ul. Lechicka 24</t>
  </si>
  <si>
    <t>RR-GN.VI/EŁ/77235/11/03</t>
  </si>
  <si>
    <t>trwały zarząd - 1712/2005</t>
  </si>
  <si>
    <t>86/1</t>
  </si>
  <si>
    <t>Górnośląskie Towarzystwo Lotnicze S.A. w Katowicach</t>
  </si>
  <si>
    <t>578/4</t>
  </si>
  <si>
    <t>Nowa Wieś</t>
  </si>
  <si>
    <t>GL1T/00060553/8</t>
  </si>
  <si>
    <t>Akt. Not. Rep. A. Nr 3508/02</t>
  </si>
  <si>
    <t>578/3</t>
  </si>
  <si>
    <t>578/8</t>
  </si>
  <si>
    <t>578/13</t>
  </si>
  <si>
    <t>578/14</t>
  </si>
  <si>
    <t>578/15</t>
  </si>
  <si>
    <t>578/16</t>
  </si>
  <si>
    <t>497/55</t>
  </si>
  <si>
    <t>Pyrzowice</t>
  </si>
  <si>
    <t>GL1T/00060551/4</t>
  </si>
  <si>
    <t>816/1</t>
  </si>
  <si>
    <t>Ożarowice</t>
  </si>
  <si>
    <t>4136/5</t>
  </si>
  <si>
    <t>Zendek</t>
  </si>
  <si>
    <t>GL1T/00060550/7</t>
  </si>
  <si>
    <t>815</t>
  </si>
  <si>
    <t>4136/10</t>
  </si>
  <si>
    <t>497/64</t>
  </si>
  <si>
    <t>GL1T/00072705/6</t>
  </si>
  <si>
    <t>Akt. Not. Rep. A. Nr 8313/XII/2005</t>
  </si>
  <si>
    <t>497/69</t>
  </si>
  <si>
    <t>497/70</t>
  </si>
  <si>
    <t>497/71</t>
  </si>
  <si>
    <t>497/72</t>
  </si>
  <si>
    <t>4136/6</t>
  </si>
  <si>
    <t>4136/7</t>
  </si>
  <si>
    <t>4136/8</t>
  </si>
  <si>
    <t>4136/9</t>
  </si>
  <si>
    <t>Regionalny Ośrodek Metodyczno-Edukacyjny "Metis" w Katowicach</t>
  </si>
  <si>
    <t>Bytom; Chorzowska 22</t>
  </si>
  <si>
    <t>KA1Y/00019856/4</t>
  </si>
  <si>
    <t>RR-GN.VI/ML/7723/129/02</t>
  </si>
  <si>
    <t>trwały zarząd - 1186/GK/2014</t>
  </si>
  <si>
    <t>12/7</t>
  </si>
  <si>
    <t>Katowice; ul. Jaskółek 7</t>
  </si>
  <si>
    <t>RR-GN.VI/SB/7723/246/02</t>
  </si>
  <si>
    <t>trwały zarząd - 671/GK/2006</t>
  </si>
  <si>
    <t>2/82</t>
  </si>
  <si>
    <t>2/81</t>
  </si>
  <si>
    <t>2/79</t>
  </si>
  <si>
    <t>Katowice; ul. Szczygłów 20</t>
  </si>
  <si>
    <t>2/78</t>
  </si>
  <si>
    <t>68/2</t>
  </si>
  <si>
    <t>Jaworze; ul. Pałacowa 1</t>
  </si>
  <si>
    <t>BB1B/00087161/6</t>
  </si>
  <si>
    <t>Akt. Not. Rep. A. Nr 2675/2005</t>
  </si>
  <si>
    <t>trwały zarząd - 3220/GK/2016</t>
  </si>
  <si>
    <t>3759</t>
  </si>
  <si>
    <t>17/1</t>
  </si>
  <si>
    <t>17/2</t>
  </si>
  <si>
    <t>20/1</t>
  </si>
  <si>
    <t>23</t>
  </si>
  <si>
    <t>24</t>
  </si>
  <si>
    <t>25</t>
  </si>
  <si>
    <t>30/1</t>
  </si>
  <si>
    <t>3061/3</t>
  </si>
  <si>
    <t>67</t>
  </si>
  <si>
    <t>3592</t>
  </si>
  <si>
    <t>3593</t>
  </si>
  <si>
    <t>1174/17</t>
  </si>
  <si>
    <t>1174/18</t>
  </si>
  <si>
    <t>1179/1</t>
  </si>
  <si>
    <t>3594</t>
  </si>
  <si>
    <t>1179/2</t>
  </si>
  <si>
    <t>Muzeum Zamkowe w Pszczynie</t>
  </si>
  <si>
    <t>876/38</t>
  </si>
  <si>
    <t>Pszczyna; ul. Brama Wybrańców 1</t>
  </si>
  <si>
    <t>KA1P/00031931/8</t>
  </si>
  <si>
    <t>Ppm-V-7723/1041/01</t>
  </si>
  <si>
    <t>prawo użytkowania (odpłatne)</t>
  </si>
  <si>
    <t>Teatr Śląski im. St. Wyspiańskiego w Katowicach</t>
  </si>
  <si>
    <t>58/1</t>
  </si>
  <si>
    <t>Katowice; ul. Rynek 2</t>
  </si>
  <si>
    <t>KA1K/00064046/2</t>
  </si>
  <si>
    <t>RR-GN.VI/AK/7723/5/04</t>
  </si>
  <si>
    <t>158</t>
  </si>
  <si>
    <t>Kuźnia Raciborska; ul. Klasztorna 1</t>
  </si>
  <si>
    <t>trwały zarząd - 2925/GK/2007</t>
  </si>
  <si>
    <t>Kuźnia Raciborska; ul. Arki Bożka</t>
  </si>
  <si>
    <t>GL1R/00056782/9</t>
  </si>
  <si>
    <t>Akt. Not. Rep. A. Nr 10903/2015</t>
  </si>
  <si>
    <t>trwały zarząd - 704/GK/2016</t>
  </si>
  <si>
    <t>Zespół Parków Krajobrazowych Województwa Śląskiego w Katowicach z siedzibą w Będzinie</t>
  </si>
  <si>
    <t>Będzin;ul. Krasickiego 25</t>
  </si>
  <si>
    <t>NW/III/77235/1/4/09</t>
  </si>
  <si>
    <t>trwały zarząd - WGiGN.I.70121-10/00</t>
  </si>
  <si>
    <t>138/4</t>
  </si>
  <si>
    <t>NW/III/77235/1/3/09</t>
  </si>
  <si>
    <t>trwały zarząd - G.I.TK-7012-00009/09</t>
  </si>
  <si>
    <t>149/1</t>
  </si>
  <si>
    <t>162/4</t>
  </si>
  <si>
    <t>212</t>
  </si>
  <si>
    <t>236</t>
  </si>
  <si>
    <t>247</t>
  </si>
  <si>
    <t>420</t>
  </si>
  <si>
    <t>786</t>
  </si>
  <si>
    <t>816</t>
  </si>
  <si>
    <t>Kuźnia Raciborska; ul. Raciborska</t>
  </si>
  <si>
    <t>NW/III/77235/1/1/09</t>
  </si>
  <si>
    <t>trwały zarząd - G.7224/IVa-126/5/94</t>
  </si>
  <si>
    <t>GL1R/00035481/6</t>
  </si>
  <si>
    <t>trwały zarząd - G.7224c/16/2/98</t>
  </si>
  <si>
    <t>132/2</t>
  </si>
  <si>
    <t>Łazy</t>
  </si>
  <si>
    <t>Akt. Not. Rep. A. Nr 1562/2012</t>
  </si>
  <si>
    <t>trwały zarząd - 560/GK/2013</t>
  </si>
  <si>
    <t>132/3</t>
  </si>
  <si>
    <t>3147</t>
  </si>
  <si>
    <t>CZ1Z/00064551/5</t>
  </si>
  <si>
    <t>NW/III/77235/1/2/09</t>
  </si>
  <si>
    <t>trwały zarząd - G.I.TK-7012</t>
  </si>
  <si>
    <t>3154</t>
  </si>
  <si>
    <t>3161</t>
  </si>
  <si>
    <t>3170</t>
  </si>
  <si>
    <t>3205</t>
  </si>
  <si>
    <t>3213</t>
  </si>
  <si>
    <t>8843</t>
  </si>
  <si>
    <t>CZ1Z/00064552/2</t>
  </si>
  <si>
    <t>trwały zarząd - G.I.TK-7012-00007/09</t>
  </si>
  <si>
    <t>1374</t>
  </si>
  <si>
    <t>Pilica</t>
  </si>
  <si>
    <t>NW/III/77235/1/6/09</t>
  </si>
  <si>
    <t>trwały zarząd - 1457/GK/2015</t>
  </si>
  <si>
    <t>1375</t>
  </si>
  <si>
    <t>478</t>
  </si>
  <si>
    <t>Wolbrom</t>
  </si>
  <si>
    <t>Akt. Not. Rep. A. Nr 9779/2015</t>
  </si>
  <si>
    <t>trwały zarząd - 412/GK/2016</t>
  </si>
  <si>
    <t>477/1</t>
  </si>
  <si>
    <t>KR1O/00080251/2 </t>
  </si>
  <si>
    <t>Akt Not. Rep. A. Nr 13134/2016</t>
  </si>
  <si>
    <t>trwały zarząd - 3057/GK/2017</t>
  </si>
  <si>
    <t>469</t>
  </si>
  <si>
    <t>KR1O/00080250/5 </t>
  </si>
  <si>
    <t>Akt Not. Rep. A. Nr 13126/2016</t>
  </si>
  <si>
    <t>491</t>
  </si>
  <si>
    <t>KR1O/00080249/5 </t>
  </si>
  <si>
    <t>Akt Not. Rep. A. Nr 13117/2016</t>
  </si>
  <si>
    <t>Żywiec;ul. Łączki 44</t>
  </si>
  <si>
    <t>195/200</t>
  </si>
  <si>
    <t>BB1Z/00054816/4</t>
  </si>
  <si>
    <t>NW/III/77235/1/5/09</t>
  </si>
  <si>
    <t>trwały zarząd - GKN.III.7015/25/2000</t>
  </si>
  <si>
    <t>Częstochowskie Biuro Geodezji i Terenów Rolnych w Częstochowie</t>
  </si>
  <si>
    <t>51/1</t>
  </si>
  <si>
    <t>Częstochowa; ul.Śląska 23</t>
  </si>
  <si>
    <t>RR-GN.VI/JR/7723/123/02</t>
  </si>
  <si>
    <t>trwały zarząd - 5420/GK/2010</t>
  </si>
  <si>
    <t>50/1</t>
  </si>
  <si>
    <t>Ppm-V-7723/119/2000</t>
  </si>
  <si>
    <t>Częstochowa; ul.Śląska 23a</t>
  </si>
  <si>
    <t>Akt. Not. Rep. A. Nr 2857/2014</t>
  </si>
  <si>
    <t>trwały zarząd - 1845/GK/2014</t>
  </si>
  <si>
    <t>Beskidzkie Biuro Geodezji i Terenów Rolnych w Żywcu</t>
  </si>
  <si>
    <t>Żywiec; ul. Powstańców Śląskich 9a</t>
  </si>
  <si>
    <t>Ppm-V-7723/40/00/01</t>
  </si>
  <si>
    <t>trwały zarząd - 5419/GK/2010</t>
  </si>
  <si>
    <t>1710/139</t>
  </si>
  <si>
    <t>Akt. Not. Rep. A. Nr 435/2011</t>
  </si>
  <si>
    <t>trwały zarząd - 730/GK/2012</t>
  </si>
  <si>
    <t>1711/139</t>
  </si>
  <si>
    <t>2078/138</t>
  </si>
  <si>
    <t>1815/126</t>
  </si>
  <si>
    <t>1813/126</t>
  </si>
  <si>
    <t>2204/134</t>
  </si>
  <si>
    <t>1778/134</t>
  </si>
  <si>
    <t>2145/134</t>
  </si>
  <si>
    <t>Akt. Not. Rep. A. Nr 2462/2011</t>
  </si>
  <si>
    <t>3286/2</t>
  </si>
  <si>
    <t>Akt. Not. Rep. A. Nr 3541/2011</t>
  </si>
  <si>
    <t>3290/4</t>
  </si>
  <si>
    <t>4071/4</t>
  </si>
  <si>
    <t>4073/177</t>
  </si>
  <si>
    <t>3288/3</t>
  </si>
  <si>
    <t>618/131</t>
  </si>
  <si>
    <t>619/130</t>
  </si>
  <si>
    <t>1559/142</t>
  </si>
  <si>
    <t>1560/139</t>
  </si>
  <si>
    <t>1562/138</t>
  </si>
  <si>
    <t>1564/138</t>
  </si>
  <si>
    <t>1569/129</t>
  </si>
  <si>
    <t>1573/129</t>
  </si>
  <si>
    <t>1782/129</t>
  </si>
  <si>
    <t>2082/126</t>
  </si>
  <si>
    <t>Śląski Zarząd Melioracji i Urządzeń Wodnych w Katowicach w likwidacji</t>
  </si>
  <si>
    <t>600/99</t>
  </si>
  <si>
    <t>Bojszowy</t>
  </si>
  <si>
    <t>1/2015 znak IFXIII.7820.86.2014</t>
  </si>
  <si>
    <t>96</t>
  </si>
  <si>
    <t>97</t>
  </si>
  <si>
    <t>98</t>
  </si>
  <si>
    <t>258/104</t>
  </si>
  <si>
    <t>256/115</t>
  </si>
  <si>
    <t>257/102</t>
  </si>
  <si>
    <t>100</t>
  </si>
  <si>
    <t>101</t>
  </si>
  <si>
    <t>596/113</t>
  </si>
  <si>
    <t>598/114</t>
  </si>
  <si>
    <t>594/117</t>
  </si>
  <si>
    <t>55</t>
  </si>
  <si>
    <t>62/9</t>
  </si>
  <si>
    <t>64/8</t>
  </si>
  <si>
    <t>95/2</t>
  </si>
  <si>
    <t>97/4</t>
  </si>
  <si>
    <t>104/6</t>
  </si>
  <si>
    <t>100/7</t>
  </si>
  <si>
    <t>102/7</t>
  </si>
  <si>
    <t>417/8</t>
  </si>
  <si>
    <t>419/8</t>
  </si>
  <si>
    <t>1613/25</t>
  </si>
  <si>
    <t>1617/25</t>
  </si>
  <si>
    <t>1615/36</t>
  </si>
  <si>
    <t>1619/36</t>
  </si>
  <si>
    <t>1620/36</t>
  </si>
  <si>
    <t>1607/51</t>
  </si>
  <si>
    <t>1611/51</t>
  </si>
  <si>
    <t>203/112</t>
  </si>
  <si>
    <t>205/112</t>
  </si>
  <si>
    <t>Cieszyn; ul. Korfantego 32</t>
  </si>
  <si>
    <t>IF-GN.III/AK/77235/20/03</t>
  </si>
  <si>
    <t>trwały zarząd - 3952/GK/2009</t>
  </si>
  <si>
    <t>Częstochowa; ul. Wręczycka 11a</t>
  </si>
  <si>
    <t>CZ1C/00139417/1</t>
  </si>
  <si>
    <t>IF/VII/77235/19/07</t>
  </si>
  <si>
    <t>trwały zarząd - 710/GK/2015</t>
  </si>
  <si>
    <t>375/1</t>
  </si>
  <si>
    <t>Pszczyna; ul. 3 Maja 4A</t>
  </si>
  <si>
    <t>NW/XV/77235/6/11</t>
  </si>
  <si>
    <t>użytkowanie wieczyste Województwo Śląskie; trwały zarząd - 166/GK/2016</t>
  </si>
  <si>
    <t>380/1</t>
  </si>
  <si>
    <t>428/101</t>
  </si>
  <si>
    <t>Racibórz</t>
  </si>
  <si>
    <t>GL1R/00042641/8</t>
  </si>
  <si>
    <t>NW/XV/77235/7/11</t>
  </si>
  <si>
    <t>776/100</t>
  </si>
  <si>
    <t>782/106</t>
  </si>
  <si>
    <t>785/103</t>
  </si>
  <si>
    <t>792/170</t>
  </si>
  <si>
    <t>Żywiec; ul. Za Wodą 18</t>
  </si>
  <si>
    <t>Ppm-V-7723/44/2000</t>
  </si>
  <si>
    <t>trwały zarząd</t>
  </si>
  <si>
    <t>Śląski Zarząd Nieruchomości w Katowicach</t>
  </si>
  <si>
    <t>Będzin;ul. Podzamcze 69</t>
  </si>
  <si>
    <t>5096/10000</t>
  </si>
  <si>
    <t>KA1B/00018734/6</t>
  </si>
  <si>
    <t>Ppm-V-7723/700/01</t>
  </si>
  <si>
    <t>administrowanie</t>
  </si>
  <si>
    <t>362/5</t>
  </si>
  <si>
    <t>Bielsko-Biała; ul. Botaniczna 7</t>
  </si>
  <si>
    <t>BB1B/00083225/5</t>
  </si>
  <si>
    <t>3349/1</t>
  </si>
  <si>
    <t>Bielsko-Biała; ul. Leśników 25</t>
  </si>
  <si>
    <t>BB1B/00054398/6</t>
  </si>
  <si>
    <t>47/7</t>
  </si>
  <si>
    <t>Bielsko-Biała; ul. Młodzieżowa 7</t>
  </si>
  <si>
    <t>BB1B/00036199/9</t>
  </si>
  <si>
    <t>RR/B-GN.II/AF/7723-2/03</t>
  </si>
  <si>
    <t>1447</t>
  </si>
  <si>
    <t>Bielsko-Biała; ul. Parkowa 1</t>
  </si>
  <si>
    <t>BB1B/00086135/8</t>
  </si>
  <si>
    <t>1042</t>
  </si>
  <si>
    <t>BB1B/00102341/4</t>
  </si>
  <si>
    <t>1041</t>
  </si>
  <si>
    <t>BB1B/00029663/1</t>
  </si>
  <si>
    <t>46/14</t>
  </si>
  <si>
    <t>Bystra Śląska; ul. Szczyrkowska 73 i 75</t>
  </si>
  <si>
    <t>BB1B/00082162/8</t>
  </si>
  <si>
    <t>66/15</t>
  </si>
  <si>
    <t>BB1B/00082163/5</t>
  </si>
  <si>
    <t>66/16</t>
  </si>
  <si>
    <t>BB1B/00142740/3</t>
  </si>
  <si>
    <t>5494</t>
  </si>
  <si>
    <t>Bystra Śląska; ul. Szczyrkowska 75</t>
  </si>
  <si>
    <t>2044/44</t>
  </si>
  <si>
    <t>Bytom; Chorzowska 24</t>
  </si>
  <si>
    <t>KA1Y/00061203/1</t>
  </si>
  <si>
    <t>2045/44</t>
  </si>
  <si>
    <t>Bytom; Chorzowska 24a</t>
  </si>
  <si>
    <t>KA1Y/00061204/8</t>
  </si>
  <si>
    <t>2046/44</t>
  </si>
  <si>
    <t>Bytom; Chorzowska 24b</t>
  </si>
  <si>
    <t>KA1Y/00061205/5</t>
  </si>
  <si>
    <t>161/36</t>
  </si>
  <si>
    <t>Bytom; ul. Piekarska</t>
  </si>
  <si>
    <t>4661/10000</t>
  </si>
  <si>
    <t>KA1Y/00029556/4</t>
  </si>
  <si>
    <t>Ppm V-7723/41a/2000</t>
  </si>
  <si>
    <t>163/40</t>
  </si>
  <si>
    <t>237</t>
  </si>
  <si>
    <t>Bytom; ul. Smolenia 20</t>
  </si>
  <si>
    <t>KA1Y/00021880/8</t>
  </si>
  <si>
    <t>Ppm-V-7723/698/01</t>
  </si>
  <si>
    <t>1451</t>
  </si>
  <si>
    <t>Czechowice-Dziedzice; ul. Stalmacha 9</t>
  </si>
  <si>
    <t>KA1P/00060120/2</t>
  </si>
  <si>
    <t>Ppm-V-7723/778/01, DEiGMSP/1572/MB/02,
postanowienia NSA</t>
  </si>
  <si>
    <t>1450</t>
  </si>
  <si>
    <t>KA1P/00061765/2</t>
  </si>
  <si>
    <t>373/19</t>
  </si>
  <si>
    <t>1449</t>
  </si>
  <si>
    <t>KA1P/00060119/2</t>
  </si>
  <si>
    <t>905</t>
  </si>
  <si>
    <t>Gliwice; ul. Ślusarska 4</t>
  </si>
  <si>
    <t>GL1G/00072988/1</t>
  </si>
  <si>
    <t>899</t>
  </si>
  <si>
    <t>GL1G/00079485/4</t>
  </si>
  <si>
    <t>898/2</t>
  </si>
  <si>
    <t>Gliwice; ul. Ślusarska 6</t>
  </si>
  <si>
    <t>GL1G/00132401/2</t>
  </si>
  <si>
    <t>2003/24</t>
  </si>
  <si>
    <t>Goczałkowice-Zdrój</t>
  </si>
  <si>
    <t>KA1P/00045508/5</t>
  </si>
  <si>
    <t>125</t>
  </si>
  <si>
    <t>154</t>
  </si>
  <si>
    <t>151</t>
  </si>
  <si>
    <t>KA1P/00043093/8</t>
  </si>
  <si>
    <t>2005/23</t>
  </si>
  <si>
    <t>147</t>
  </si>
  <si>
    <t>134/24</t>
  </si>
  <si>
    <t>KA1P/00079669/8</t>
  </si>
  <si>
    <t>140</t>
  </si>
  <si>
    <t>141</t>
  </si>
  <si>
    <t>144</t>
  </si>
  <si>
    <t>153</t>
  </si>
  <si>
    <t>155</t>
  </si>
  <si>
    <t>160/117</t>
  </si>
  <si>
    <t>171/149</t>
  </si>
  <si>
    <t>123</t>
  </si>
  <si>
    <t>167/128</t>
  </si>
  <si>
    <t>169/135</t>
  </si>
  <si>
    <t>2573/36</t>
  </si>
  <si>
    <t>2583/36</t>
  </si>
  <si>
    <t>2576/36</t>
  </si>
  <si>
    <t>2575/36</t>
  </si>
  <si>
    <t>2574/36</t>
  </si>
  <si>
    <t>2726/2</t>
  </si>
  <si>
    <t>2727/2</t>
  </si>
  <si>
    <t>2728/2</t>
  </si>
  <si>
    <t>2729/2</t>
  </si>
  <si>
    <t>2730/2</t>
  </si>
  <si>
    <t>2731/2</t>
  </si>
  <si>
    <t>2732/2</t>
  </si>
  <si>
    <t>2733/2</t>
  </si>
  <si>
    <t>2734/2</t>
  </si>
  <si>
    <t>2735/2</t>
  </si>
  <si>
    <t>2736/2</t>
  </si>
  <si>
    <t>133</t>
  </si>
  <si>
    <t>145</t>
  </si>
  <si>
    <t>142</t>
  </si>
  <si>
    <t>162/117</t>
  </si>
  <si>
    <t>146</t>
  </si>
  <si>
    <t>2737/2</t>
  </si>
  <si>
    <t>164/124</t>
  </si>
  <si>
    <t>2959/204</t>
  </si>
  <si>
    <t>2955/39</t>
  </si>
  <si>
    <t>287/33</t>
  </si>
  <si>
    <t>2528/30</t>
  </si>
  <si>
    <t>2385/28</t>
  </si>
  <si>
    <t>233/134</t>
  </si>
  <si>
    <t>232/127</t>
  </si>
  <si>
    <t>231/124</t>
  </si>
  <si>
    <t>229/134</t>
  </si>
  <si>
    <t>228/127</t>
  </si>
  <si>
    <t>227/124</t>
  </si>
  <si>
    <t>2008/23</t>
  </si>
  <si>
    <t>2711/23</t>
  </si>
  <si>
    <t>2000/23</t>
  </si>
  <si>
    <t>1906/3</t>
  </si>
  <si>
    <t>1828/188</t>
  </si>
  <si>
    <t>179/28</t>
  </si>
  <si>
    <t>174/24</t>
  </si>
  <si>
    <t>132</t>
  </si>
  <si>
    <t>131</t>
  </si>
  <si>
    <t>130</t>
  </si>
  <si>
    <t>129</t>
  </si>
  <si>
    <t>1285/157</t>
  </si>
  <si>
    <t>1284/157</t>
  </si>
  <si>
    <t>126</t>
  </si>
  <si>
    <t>121</t>
  </si>
  <si>
    <t>120</t>
  </si>
  <si>
    <t>118</t>
  </si>
  <si>
    <t>1905/3</t>
  </si>
  <si>
    <t>2952/39</t>
  </si>
  <si>
    <t>KA1P/00042261/0</t>
  </si>
  <si>
    <t>2738/2</t>
  </si>
  <si>
    <t>2739/2</t>
  </si>
  <si>
    <t>2740/2</t>
  </si>
  <si>
    <t>2741/2</t>
  </si>
  <si>
    <t>2742/2</t>
  </si>
  <si>
    <t>2743/2</t>
  </si>
  <si>
    <t>2744/2</t>
  </si>
  <si>
    <t>2745/2</t>
  </si>
  <si>
    <t>2746/2</t>
  </si>
  <si>
    <t>2747/2</t>
  </si>
  <si>
    <t>2829/25</t>
  </si>
  <si>
    <t>2830/25</t>
  </si>
  <si>
    <t>2831/25</t>
  </si>
  <si>
    <t>2832/25</t>
  </si>
  <si>
    <t>119</t>
  </si>
  <si>
    <t>KA1P/00079885/8</t>
  </si>
  <si>
    <t>NW/IIIa/77235/11/09</t>
  </si>
  <si>
    <t>148</t>
  </si>
  <si>
    <t>152</t>
  </si>
  <si>
    <t>163/124</t>
  </si>
  <si>
    <t>166/128</t>
  </si>
  <si>
    <t>168/135</t>
  </si>
  <si>
    <t>170/149</t>
  </si>
  <si>
    <t>653/156</t>
  </si>
  <si>
    <t>1287/158</t>
  </si>
  <si>
    <t>1060/106</t>
  </si>
  <si>
    <t>KA1P/00079886/5</t>
  </si>
  <si>
    <t>1213/60</t>
  </si>
  <si>
    <t>2843/2</t>
  </si>
  <si>
    <t>2844/2</t>
  </si>
  <si>
    <t>2842/2</t>
  </si>
  <si>
    <t>2357/26</t>
  </si>
  <si>
    <t>KA1P/00044183/3</t>
  </si>
  <si>
    <t>1212/110</t>
  </si>
  <si>
    <t>Goczałkowice-Zdrój; ul. Borowinowa</t>
  </si>
  <si>
    <t>1210/111</t>
  </si>
  <si>
    <t>2833/24</t>
  </si>
  <si>
    <t>2834/24</t>
  </si>
  <si>
    <t>2835/24</t>
  </si>
  <si>
    <t>2836/24</t>
  </si>
  <si>
    <t>2837/24</t>
  </si>
  <si>
    <t>633/30</t>
  </si>
  <si>
    <t>Goczałkowice-Zdrój; ul. Uzdrowiskowa</t>
  </si>
  <si>
    <t>632/30</t>
  </si>
  <si>
    <t>173/3</t>
  </si>
  <si>
    <t>Górki Wielkie "Bucze"</t>
  </si>
  <si>
    <t>BB1C/00065282/1</t>
  </si>
  <si>
    <t>436/62</t>
  </si>
  <si>
    <t>BB1C/00077501/0</t>
  </si>
  <si>
    <t>436/60</t>
  </si>
  <si>
    <t>173/4</t>
  </si>
  <si>
    <t>5/6</t>
  </si>
  <si>
    <t>BB1C/00085350/5</t>
  </si>
  <si>
    <t>173/18</t>
  </si>
  <si>
    <t>263/3</t>
  </si>
  <si>
    <t>263/4</t>
  </si>
  <si>
    <t>173/19</t>
  </si>
  <si>
    <t>173/20</t>
  </si>
  <si>
    <t>BB1C/00095265/5</t>
  </si>
  <si>
    <t>173/21</t>
  </si>
  <si>
    <t>173/22</t>
  </si>
  <si>
    <t>173/23</t>
  </si>
  <si>
    <t>173/25</t>
  </si>
  <si>
    <t>173/26</t>
  </si>
  <si>
    <t>64/5</t>
  </si>
  <si>
    <t>Górki Wielkie "Sojka"</t>
  </si>
  <si>
    <t>6617/3</t>
  </si>
  <si>
    <t>658/10000</t>
  </si>
  <si>
    <t>BB1C/00089273/9</t>
  </si>
  <si>
    <t>6617/11</t>
  </si>
  <si>
    <t>BB1C/00087781/9</t>
  </si>
  <si>
    <t>6617/14</t>
  </si>
  <si>
    <t>6617/15</t>
  </si>
  <si>
    <t>6605/8</t>
  </si>
  <si>
    <t>Istebna 1593</t>
  </si>
  <si>
    <t>BB1C/00095008/6</t>
  </si>
  <si>
    <t>1279/1</t>
  </si>
  <si>
    <t>Janów; ul. Kościuszki 99</t>
  </si>
  <si>
    <t>CZ1C/00086143/2</t>
  </si>
  <si>
    <t>1281/1</t>
  </si>
  <si>
    <t>1445/21</t>
  </si>
  <si>
    <t>Jastrzębie-Zdrój; Al. Jana Pawła II 5</t>
  </si>
  <si>
    <t>GL1J/00021303/7</t>
  </si>
  <si>
    <t>99/1</t>
  </si>
  <si>
    <t>Jeziorowice 25A</t>
  </si>
  <si>
    <t>CZ1Z/00042552/2</t>
  </si>
  <si>
    <t>RR-GN.VI/SB/77235/1/04</t>
  </si>
  <si>
    <t>Katowice, ul.Grabowa 1a</t>
  </si>
  <si>
    <t>34/100</t>
  </si>
  <si>
    <t>RR-GN.VI/7723/165a/02</t>
  </si>
  <si>
    <t>trwały zarząd - 95/GK/2007</t>
  </si>
  <si>
    <t>245</t>
  </si>
  <si>
    <t>Katowice; ul. Dąbrowskiego 23</t>
  </si>
  <si>
    <t>KA1K/00050095/9</t>
  </si>
  <si>
    <t>RR-GN.VI/77235/12/03</t>
  </si>
  <si>
    <t>240</t>
  </si>
  <si>
    <t>242</t>
  </si>
  <si>
    <t>74/4</t>
  </si>
  <si>
    <t>Katowice; ul. Józefowska 119</t>
  </si>
  <si>
    <t>KA1K/00063793/6</t>
  </si>
  <si>
    <t>1466/44</t>
  </si>
  <si>
    <t>KA1K/00100256/2</t>
  </si>
  <si>
    <t>295</t>
  </si>
  <si>
    <t>Katowice; ul. Kościuszki 3</t>
  </si>
  <si>
    <t>KA1K/00046725/4</t>
  </si>
  <si>
    <t>216/34</t>
  </si>
  <si>
    <t>Katowice; ul. Lędzińska</t>
  </si>
  <si>
    <t>KA1K/00047146/8</t>
  </si>
  <si>
    <t>Ppm-V-7723/699/01</t>
  </si>
  <si>
    <t>1725/1</t>
  </si>
  <si>
    <t>Kłobuck; ul. Żółkiewskiego 24</t>
  </si>
  <si>
    <t>CZ2C/00020887/6</t>
  </si>
  <si>
    <t>1725/2</t>
  </si>
  <si>
    <t>Kłobuck; ul. Żółkiewskiego 26</t>
  </si>
  <si>
    <t>1800/3</t>
  </si>
  <si>
    <t>Knurów; ul. Floriana 7</t>
  </si>
  <si>
    <t>GL1G/00051894/2</t>
  </si>
  <si>
    <t>RR-GN.VI/SB/7723/114E/02</t>
  </si>
  <si>
    <t>8133/4</t>
  </si>
  <si>
    <t>Koniecpol; ul. Partyzantów 47</t>
  </si>
  <si>
    <t>CZ1M/00083063/6</t>
  </si>
  <si>
    <t>3820/78</t>
  </si>
  <si>
    <t>Lubliniec</t>
  </si>
  <si>
    <t>CZ1L/00051646/3</t>
  </si>
  <si>
    <t>NW/III/77235/29/08;
Akt. Not. Rep. A. Nr 4545/2011</t>
  </si>
  <si>
    <t>3821/78</t>
  </si>
  <si>
    <t>3309/43</t>
  </si>
  <si>
    <t>Lubliniec; ul. Sportowa 1</t>
  </si>
  <si>
    <t>CZ1L/00048282/9</t>
  </si>
  <si>
    <t>265</t>
  </si>
  <si>
    <t>Międzybrodzie Bialskie</t>
  </si>
  <si>
    <t>BB1Z/00096841/4</t>
  </si>
  <si>
    <t>Ppm-V-7723/111/2000</t>
  </si>
  <si>
    <t>221/1</t>
  </si>
  <si>
    <t>220</t>
  </si>
  <si>
    <t>252/1</t>
  </si>
  <si>
    <t>227</t>
  </si>
  <si>
    <t>224</t>
  </si>
  <si>
    <t>223</t>
  </si>
  <si>
    <t>228</t>
  </si>
  <si>
    <t>229</t>
  </si>
  <si>
    <t>248/1</t>
  </si>
  <si>
    <t>230</t>
  </si>
  <si>
    <t>268/5</t>
  </si>
  <si>
    <t>213/3</t>
  </si>
  <si>
    <t>219/4</t>
  </si>
  <si>
    <t>268/3</t>
  </si>
  <si>
    <t>264/1</t>
  </si>
  <si>
    <t>263/1</t>
  </si>
  <si>
    <t>219/5</t>
  </si>
  <si>
    <t>269/5</t>
  </si>
  <si>
    <t>213/6</t>
  </si>
  <si>
    <t>218/4</t>
  </si>
  <si>
    <t>247/3</t>
  </si>
  <si>
    <t>247/5</t>
  </si>
  <si>
    <t>216/8</t>
  </si>
  <si>
    <t>NWXV.7532.3.80.2013</t>
  </si>
  <si>
    <t>216/9</t>
  </si>
  <si>
    <t>736/1</t>
  </si>
  <si>
    <t>Parzymiechy; ul. Częstochowska 1</t>
  </si>
  <si>
    <t>CZ2C/00032089/9</t>
  </si>
  <si>
    <t>RR.GN.VI/BP/7723/201/02</t>
  </si>
  <si>
    <t>736/2</t>
  </si>
  <si>
    <t>4311/5</t>
  </si>
  <si>
    <t>Rabka</t>
  </si>
  <si>
    <t>NS2L/00013706/7</t>
  </si>
  <si>
    <t>Ppm-V-7230/28/99</t>
  </si>
  <si>
    <t>4311/7</t>
  </si>
  <si>
    <t>NS2L/00039696/1</t>
  </si>
  <si>
    <t>4322/13</t>
  </si>
  <si>
    <t>NS2L/00030995/4</t>
  </si>
  <si>
    <t>4322/26</t>
  </si>
  <si>
    <t>4304/2</t>
  </si>
  <si>
    <t>Rabka; ul. Dietla 2</t>
  </si>
  <si>
    <t>NS2L/00027380/6</t>
  </si>
  <si>
    <t>4311/9</t>
  </si>
  <si>
    <t>Rabka; ul. Nowy Świat 23</t>
  </si>
  <si>
    <t>1751/10000</t>
  </si>
  <si>
    <t>NS2L/00039694/7</t>
  </si>
  <si>
    <t>4141/41</t>
  </si>
  <si>
    <t>Rybnik; ul. Gliwicka 33</t>
  </si>
  <si>
    <t>GL1Y/00152977/1</t>
  </si>
  <si>
    <t>4249/41</t>
  </si>
  <si>
    <t>4250/41</t>
  </si>
  <si>
    <t>4249/1</t>
  </si>
  <si>
    <t>Sosnowiec; ul. Zegadłowicza 1</t>
  </si>
  <si>
    <t>KA1S/00044154/3</t>
  </si>
  <si>
    <t>Ppm-V-7723/164/2001</t>
  </si>
  <si>
    <t>4249/2</t>
  </si>
  <si>
    <t>1409/6</t>
  </si>
  <si>
    <t>Tarnowskie Góry; ul. Lipowa 3</t>
  </si>
  <si>
    <t>GL1T/00017786/4</t>
  </si>
  <si>
    <t>Ppm-V-7723/123/2000</t>
  </si>
  <si>
    <t>1031/6</t>
  </si>
  <si>
    <t>5016/50</t>
  </si>
  <si>
    <t>Tarnowskie Góry; ul. Piłsudskiego 18</t>
  </si>
  <si>
    <t>GL1T/00053987/7</t>
  </si>
  <si>
    <t>RR-GN.VI.ML/7723/125/02</t>
  </si>
  <si>
    <t>1134/1012</t>
  </si>
  <si>
    <t>Tychy; ul. Fitelberga 67</t>
  </si>
  <si>
    <t>KA1T/00015724/9</t>
  </si>
  <si>
    <t>GN-Ppm-V-7723/114/00/01/02;
RR-GN.VI/AK/7723/156/02</t>
  </si>
  <si>
    <t>364/56</t>
  </si>
  <si>
    <t>Wodzisław Śląski - Kokoszyce; ul. Parkowa 4</t>
  </si>
  <si>
    <t>GL1W/00052568/9</t>
  </si>
  <si>
    <t>140/27</t>
  </si>
  <si>
    <t>GL1W/00068060/3</t>
  </si>
  <si>
    <t>4304</t>
  </si>
  <si>
    <t>Zawiercie; ul. Ignacego Paderewskiego 112</t>
  </si>
  <si>
    <t>CZ1Z/00034693/3</t>
  </si>
  <si>
    <t>4180/5</t>
  </si>
  <si>
    <t>Bielsko-Biała; ul. Krakowska 30</t>
  </si>
  <si>
    <t>BB1B/00005531/3</t>
  </si>
  <si>
    <t>NWXV.7531.3.2.2014</t>
  </si>
  <si>
    <t>użytkowanie wieczyste
Województwo Śląskie</t>
  </si>
  <si>
    <t>4180/11</t>
  </si>
  <si>
    <t>4182/3</t>
  </si>
  <si>
    <t>6279</t>
  </si>
  <si>
    <t>280/90</t>
  </si>
  <si>
    <t>Rybnik; ul. Łączna 12A</t>
  </si>
  <si>
    <t>Akt. Not. Rep. A. Nr 16322/2013</t>
  </si>
  <si>
    <t>trwały zarząd - 655/GK/2014</t>
  </si>
  <si>
    <t>1183/259</t>
  </si>
  <si>
    <t>1184/260</t>
  </si>
  <si>
    <t>4634/261</t>
  </si>
  <si>
    <t>Zespół Szkół Specjalnych przy Ośrodku Leczniczo-Rehabilitacyjnym "Pałac Kamieniec" sp. z o.o. w Kamieńcu</t>
  </si>
  <si>
    <t>109/56</t>
  </si>
  <si>
    <t>Kamieniec; ul. Gliwicka 3</t>
  </si>
  <si>
    <t>GL1T/00062154/5 </t>
  </si>
  <si>
    <t>Ppm-V-7723/1162/01</t>
  </si>
  <si>
    <t>trwały zarząd - GK-II-7014/3-4/2003</t>
  </si>
  <si>
    <t>31</t>
  </si>
  <si>
    <t>107/54</t>
  </si>
  <si>
    <t>108/55</t>
  </si>
  <si>
    <t>Muzeum "Górnośląski Park Etnograficzny w Chorzowie"</t>
  </si>
  <si>
    <t>1180/92</t>
  </si>
  <si>
    <t>Chorzów; ul. Parkowa 25</t>
  </si>
  <si>
    <t>KA1C/00038339/4</t>
  </si>
  <si>
    <t>1171/59</t>
  </si>
  <si>
    <t>KA1C/00048678/5</t>
  </si>
  <si>
    <t>1208/101</t>
  </si>
  <si>
    <t>1207/101</t>
  </si>
  <si>
    <t>1183/92</t>
  </si>
  <si>
    <t>801/105</t>
  </si>
  <si>
    <t>1158/68</t>
  </si>
  <si>
    <t>1179/92</t>
  </si>
  <si>
    <t>1170/59</t>
  </si>
  <si>
    <t>1222/120</t>
  </si>
  <si>
    <t>1202/99</t>
  </si>
  <si>
    <t>1176/68</t>
  </si>
  <si>
    <t>1201/99</t>
  </si>
  <si>
    <t>1182/92</t>
  </si>
  <si>
    <t>1172/59</t>
  </si>
  <si>
    <t>1173/59</t>
  </si>
  <si>
    <t>1184/92</t>
  </si>
  <si>
    <t>1181/92</t>
  </si>
  <si>
    <t>1192/92</t>
  </si>
  <si>
    <t>1177/68</t>
  </si>
  <si>
    <t>1174/59</t>
  </si>
  <si>
    <t>1209/104</t>
  </si>
  <si>
    <t>1185/92</t>
  </si>
  <si>
    <t>1194/92</t>
  </si>
  <si>
    <t>KA1C/00047166/6</t>
  </si>
  <si>
    <t>1221/120</t>
  </si>
  <si>
    <t>1224/121</t>
  </si>
  <si>
    <t>1200/92</t>
  </si>
  <si>
    <t>1193/92</t>
  </si>
  <si>
    <t>1223/121</t>
  </si>
  <si>
    <t>1319/92</t>
  </si>
  <si>
    <t>1325/92</t>
  </si>
  <si>
    <t>1421/59</t>
  </si>
  <si>
    <t>1455/147</t>
  </si>
  <si>
    <t>1734/23</t>
  </si>
  <si>
    <t>Radzionków; ul. Sikorskiego 7a</t>
  </si>
  <si>
    <t>Akt. Not. Rep. A. Nr 7471/2007</t>
  </si>
  <si>
    <t>trwały zarząd - 1394/GK/2008</t>
  </si>
  <si>
    <t>1802/23</t>
  </si>
  <si>
    <t>1732/23</t>
  </si>
  <si>
    <t>NW/IIIa/7722/31/08</t>
  </si>
  <si>
    <t>60/10</t>
  </si>
  <si>
    <t>Krupski Młyn; ul. Krasickiego 4</t>
  </si>
  <si>
    <t>GL1T/00042685/0</t>
  </si>
  <si>
    <t>Akt. Not. Rep. A. Nr 2032/2008</t>
  </si>
  <si>
    <t>trwały zarząd - 2480/GK/2008</t>
  </si>
  <si>
    <t>104/10</t>
  </si>
  <si>
    <t>103/10</t>
  </si>
  <si>
    <t>GL1T/00066867/4</t>
  </si>
  <si>
    <t>59/10</t>
  </si>
  <si>
    <t>GL1T/00057999/2</t>
  </si>
  <si>
    <t>Kolegium Pracowników Służb Społecznych w Czeladzi</t>
  </si>
  <si>
    <t>Czeladź; ul. Tuwima 14a</t>
  </si>
  <si>
    <t>KA1B/00006771/0</t>
  </si>
  <si>
    <t>Akt. Not. Rep. A. Nr 3789/2008</t>
  </si>
  <si>
    <t>trwały zarząd - 2146/GK/2009</t>
  </si>
  <si>
    <t>Śląski Ogród Zoologiczny</t>
  </si>
  <si>
    <t>KA1C/00048241/3</t>
  </si>
  <si>
    <t>Akt. Not. Rep. A. Nr 3140/2015</t>
  </si>
  <si>
    <t>trwały zarząd - 1151/GK/2015</t>
  </si>
  <si>
    <t>Związek Harcerstwa Polskiego Chorągwi Śląskiej</t>
  </si>
  <si>
    <t>1264/92</t>
  </si>
  <si>
    <t>KA1C/00047250/2</t>
  </si>
  <si>
    <t>1326/92</t>
  </si>
  <si>
    <t>Pedagogiczna Biblioteka Wojewódzka im. Józefa Lompy
z siedzibą w Katowicach</t>
  </si>
  <si>
    <t>Sosnowiec; ul. Chmielna 17</t>
  </si>
  <si>
    <t>Ppm-V-7723/356/2001</t>
  </si>
  <si>
    <t>trwały zarząd - 1888/GK/2015</t>
  </si>
  <si>
    <t>RAZEM:</t>
  </si>
  <si>
    <t>Ilość jednostek:</t>
  </si>
  <si>
    <t>Powierzchnia (ha)</t>
  </si>
  <si>
    <t>Ilość działek:</t>
  </si>
  <si>
    <t>W dzierżawie Wojewódzkiego Parku Kultury i Wypoczynku im. Gen. Jerzego Ziętka S.A. z siedzibą w Chorzowie powierzchnia
10,7404 ha</t>
  </si>
  <si>
    <t>W dzierżawie Stadionu Śląskiego sp. z o.o. w Katowicach powierzchnia
29,8262 ha</t>
  </si>
  <si>
    <t>41-500 Chorzów; ul. Parkowa 25</t>
  </si>
  <si>
    <t>43-200 Pszczyna; ul. Brama Wybrańców 1</t>
  </si>
  <si>
    <t>X</t>
  </si>
  <si>
    <t>Użytkowanie odpłatne - opłata netto 63.777,74 zł.</t>
  </si>
  <si>
    <t>Użytkowanie odpłatne - opłata netto 50.933,46 zł.</t>
  </si>
  <si>
    <t>Użytkowanie odpłatne - opłata netto 39.977,21 zł.</t>
  </si>
  <si>
    <t>Użytkowanie nieodpłatne.</t>
  </si>
  <si>
    <t xml:space="preserve">Wojewódzki Zakład Opieki Zdrowotnej nad Matką, Dzieckiem i Młodzieżą                                                                        w Częstochowie </t>
  </si>
  <si>
    <t xml:space="preserve">Użytkowanie nieodpłatne. </t>
  </si>
  <si>
    <t>Zakład Diagnostyki Obrazowej                                                   w Sosnowcu</t>
  </si>
  <si>
    <t>Użytkowanie nieodpłatne z wyjątkiem działki 6780 o pow. 0,2408 ha. Planowana sprzedaż bezprzetargowa działki nr 6780 na rzecz Skarbu Państwa -  Lasów Państwowych.</t>
  </si>
  <si>
    <t>Wojewódzkie Centrum Pediatrii "Kubalonka"                                                     w Istebnej</t>
  </si>
  <si>
    <t>Łącznie we władaniu Centrum znajduje się 9 działek (w stosunku do 3 działek o łącznej pow. 0,0429 ha udział 1/16), w tym: 3 (z 9) działki pozostają w nieodpłatnym użytkowaniu (w jednym przypadku udział 1/16), a 6 (z 9) działek znajduje się w administowaniu (w dwóch przypadkach udział 1/16). Działki, które nie są oddane w użytkowanie faktycznie są wykorzystywane jako drogi. Planowana darowizna na rzecz Miasta Ustroń w 2018 r. trzech działek drogowych będących w administrowaniu, tj. Nr 4913/6 (0,0065 - udział 1/16), 3153/11 (0,1721), 3211/35 (0,3080). Do uregulowania pozostanie kwestia pozostałych 3 działek wykorzystywanych jako drogi, a które nie są oddane w użytkowanie na rzecz Centrum.</t>
  </si>
  <si>
    <t xml:space="preserve">Śląskie Centrum Rehabilitacji                                           w Ustroniu </t>
  </si>
  <si>
    <t>Wojewódzki Szpital Chirurgii Urazowej im. Dr Dabba w Piekarach Śląskich</t>
  </si>
  <si>
    <t>Użytkowanie nieodpłatne. Współwłasność nieruchomości w 63/100 częściach.</t>
  </si>
  <si>
    <t xml:space="preserve">Użytkowanie nieodpłatne. Zgodnie z aktem notarialnym z dnia 11.12.2017 r. nastąpiło nabycie działki  nr 140/22 o pow. 0,0202 ha. Planowana jest procedura przekazania ww. działki w nieodpłatne użytkowanie na rzecz WOLOiZOL w Gorzycach. </t>
  </si>
  <si>
    <t xml:space="preserve">Wojewódzki Ośrodek Lecznictwa Odwykowego i Zakład Opiekuńczo- Leczniczy                                                               w Gorzycach </t>
  </si>
  <si>
    <t>Szpital Chorób Płuc                                                                    w Orzeszu</t>
  </si>
  <si>
    <t>Szpital Chorób Płuc                                                   im. Św. Józefa                                                             w Pilchowicach</t>
  </si>
  <si>
    <t>Użytkowanie nieodpłatne. Zgodnie z Decyzją Wojewody Śląskiego z dnia 29.09.2017 r. nastapiło nabycie prawa własności działki Nr 153/1 pow. 0,5130ha. Planowana jest procedura przekazania ww. działki w nieodpłatne użytkowanie na rzecz Sp zoz Repty.</t>
  </si>
  <si>
    <t>"Repty" Górnośląskie Centrum Rehabilitacji                                                              im. gen. Jerzego Ziętka                                                                          w Tarnowskich Górach</t>
  </si>
  <si>
    <t>IK</t>
  </si>
  <si>
    <t xml:space="preserve">Rejonowe Pogotowie Ratunkowe                                                                  w Sosnowcu </t>
  </si>
  <si>
    <t xml:space="preserve">Katowickie Centrum Onkologii </t>
  </si>
  <si>
    <t xml:space="preserve">Uwagi </t>
  </si>
  <si>
    <t>Nieruchomości do oddania w użytkowanie w roku 2018 (ha)</t>
  </si>
  <si>
    <t>Powierzchnia gruntów w ha będąca we władaniu SPZOZ (ha)</t>
  </si>
  <si>
    <t>Nazwa jednostki, dla której ustanawia się użytkowanie</t>
  </si>
  <si>
    <t>x</t>
  </si>
  <si>
    <t>Złoty Potok, ul. Kościuszki</t>
  </si>
  <si>
    <t>1276/11</t>
  </si>
  <si>
    <t>Mikołów, ul. Gliwicka 85</t>
  </si>
  <si>
    <t>269/101</t>
  </si>
  <si>
    <t>Mikołów, ul. Kawalca 60</t>
  </si>
  <si>
    <t>347/100</t>
  </si>
  <si>
    <t>Mikołów, ul. Mokierska</t>
  </si>
  <si>
    <t>427/56, 429/66</t>
  </si>
  <si>
    <t>Bielsko-Biała, ul. Boruty-Spiechowicza</t>
  </si>
  <si>
    <t>4371/70</t>
  </si>
  <si>
    <t>Łodygowice, ul. Kasztanowa 27</t>
  </si>
  <si>
    <t>6532/2</t>
  </si>
  <si>
    <t>6464/4</t>
  </si>
  <si>
    <t>Częstochowa, ul. Radomska 2</t>
  </si>
  <si>
    <t>862/21</t>
  </si>
  <si>
    <t>Częstochowa, ul. Wyszyńskiego 70/126</t>
  </si>
  <si>
    <t>18/13, 18/14</t>
  </si>
  <si>
    <t>Śląski Ośrodek Doradztwa Rolniczego w Częstochowie</t>
  </si>
  <si>
    <t>Stadion GKS</t>
  </si>
  <si>
    <t>157/6, 150/95, 168/67, 152/83, 153/83, 148/97, 164/54, 167/64, 172/76, 174/80, 176/86, 180/91, 146/103, 144/108, 139/110, 159/56, 162/57, 170/70, 142/111, 138/115, 93, 94, 102, 106, 107, 112, 116, 117</t>
  </si>
  <si>
    <t>Miasto Katowice</t>
  </si>
  <si>
    <t>2018-2020</t>
  </si>
  <si>
    <t>121/45</t>
  </si>
  <si>
    <t>Spółka Mieszkaniowa "Kleofas" Sp. z o.o.</t>
  </si>
  <si>
    <t xml:space="preserve">Chorzów </t>
  </si>
  <si>
    <t>1451/177</t>
  </si>
  <si>
    <t>osoba fizyczna</t>
  </si>
  <si>
    <t>wg załącznika</t>
  </si>
  <si>
    <t>wg załącznika (1260, 1262)</t>
  </si>
  <si>
    <t>Wojewódzki Park Kultury i Wypoczynku S.A.
w Chorzowie</t>
  </si>
  <si>
    <t>Kino "Sasanka" Jaworzno 
ul. Pocztowa 13</t>
  </si>
  <si>
    <t>148/14</t>
  </si>
  <si>
    <t>osoby fizyczne</t>
  </si>
  <si>
    <t>Wilkowice ul. Żywiecka (lokale mieszkalne, lokale użytkowe)</t>
  </si>
  <si>
    <t>3063/8</t>
  </si>
  <si>
    <t>Budynek Sanatorium Ustroń-Nierodzim ul. Wiklinowa 4</t>
  </si>
  <si>
    <t>49/12</t>
  </si>
  <si>
    <t>w toku</t>
  </si>
  <si>
    <t>Żory, ul. Fabryczna 10c - lokal użytkowy</t>
  </si>
  <si>
    <t xml:space="preserve">Gmina Żory - Żorskie Centrum Organizacji Pozarządowych </t>
  </si>
  <si>
    <t>Żory, ul. Fabryczna 10c</t>
  </si>
  <si>
    <t>2855/61</t>
  </si>
  <si>
    <t>Gmina Żory</t>
  </si>
  <si>
    <t>Milówka ul. Dworcowa 31 - lokal mieszkalny</t>
  </si>
  <si>
    <t>Milówka ul. Dworcowa 31 - lokal użytkowy</t>
  </si>
  <si>
    <t>859/2</t>
  </si>
  <si>
    <t>Zakład Opieki Zdrowotnej "Medyk" Sp.z o.o. w Milówce</t>
  </si>
  <si>
    <t>Zebrzydowice ul. Kochanowskiego 66</t>
  </si>
  <si>
    <t>1337/30</t>
  </si>
  <si>
    <t>Dąbrowa Górnicza (Ząbkowice)</t>
  </si>
  <si>
    <t>2448/23</t>
  </si>
  <si>
    <t>Sosnowiec, ul. Swobodna 13</t>
  </si>
  <si>
    <t>SP ZOZ Wojewódzki Szpital Specjalistyczny nr 5 im. św. Barbary 
w Sosnowcu</t>
  </si>
  <si>
    <t>Wilkowice ul. Żywiecka 19</t>
  </si>
  <si>
    <t>4789, 3062, 3063/2, 3063/4, 3063/9, 3099/1, 3100/1, 3100/3, 3102, 3103, 3546/1, 3101/1</t>
  </si>
  <si>
    <t>SPZOZ Szpital Kolejowy w Wilkowicach-Bystrej</t>
  </si>
  <si>
    <t>Dąbrowa Górnicza ul. Kolejowa 2</t>
  </si>
  <si>
    <t>Sosnowiec ul. Piłsudskiego 9</t>
  </si>
  <si>
    <t>OLK Poradnie Specjalistyczne w Sosnowcu Sp. z o.o.</t>
  </si>
  <si>
    <t>Łazy, ul. Kolejowa 1</t>
  </si>
  <si>
    <t>384/8</t>
  </si>
  <si>
    <t>Pszczyna 
Plac Dworcowy 1</t>
  </si>
  <si>
    <t>1979/4</t>
  </si>
  <si>
    <t>Chybie ul. Wyzwolenia 3 - przychodnia</t>
  </si>
  <si>
    <t>190/11</t>
  </si>
  <si>
    <t>Kędzierzyn-Koźle, 
ul. Traugutta 4-6</t>
  </si>
  <si>
    <t>899/2</t>
  </si>
  <si>
    <t>zwolnione</t>
  </si>
  <si>
    <t>Poraj</t>
  </si>
  <si>
    <t>3016/2</t>
  </si>
  <si>
    <t>19/4</t>
  </si>
  <si>
    <t>Zabrze, ul Wolności 314</t>
  </si>
  <si>
    <t>1064/77, 1569/77, 1571/20</t>
  </si>
  <si>
    <t>PKP</t>
  </si>
  <si>
    <t>532/77, 1568/77, 1570/20</t>
  </si>
  <si>
    <t>Gliwice, ul. Opolska 18</t>
  </si>
  <si>
    <t>210 i 209</t>
  </si>
  <si>
    <t>SPZOZ Obwód Lecznictwa Kolejowego w Gliwicach</t>
  </si>
  <si>
    <t>Sosnowiec, 
ul. Staszica 44A</t>
  </si>
  <si>
    <t>Kino "Wawel" 
ul. Ofiar Terroru 8 Rydułtowy</t>
  </si>
  <si>
    <t>2109/155 i 2110/155</t>
  </si>
  <si>
    <t>Kino "Czar" 
ul. Targowa 5 Wodzisław Śl.</t>
  </si>
  <si>
    <t>660/324, 2661/324</t>
  </si>
  <si>
    <t>Zabrze, ul. B. Chrobrego 6</t>
  </si>
  <si>
    <t>1125/33</t>
  </si>
  <si>
    <t>Kino "Relax" 
Al. Pokoju 9A  Częstochowa</t>
  </si>
  <si>
    <t>37/23</t>
  </si>
  <si>
    <t>Kino "Marzenie" Zabrze Plac Wolności 6</t>
  </si>
  <si>
    <t>1257/118, 1378/119, 1379/118</t>
  </si>
  <si>
    <t>Kino "Wolność" 
Al. Kościuszki 5 Częstochowa</t>
  </si>
  <si>
    <t>Vision Film Spółka z ograniczoną odpowiedzalnością spółka komandytowo-akcyjna w Warszawie</t>
  </si>
  <si>
    <t>Kino "Bajka" Gliwice 
ul. Dolnych Wałów 3/ ul. Bednarska 7-9</t>
  </si>
  <si>
    <t>Gmina Gliwice</t>
  </si>
  <si>
    <t xml:space="preserve">Kino "Bałtyk" 
ul. Ogrodowa 14 Częstochowa </t>
  </si>
  <si>
    <t>70/2</t>
  </si>
  <si>
    <t>Przedsiębiorstwo Budowlano-Montażowe "Monolit-MX" Sp. z o.o. w Częstochowie</t>
  </si>
  <si>
    <t>Kino "Panorama" 
ul. Wolności 19-21 Chorzów</t>
  </si>
  <si>
    <t>2313/208</t>
  </si>
  <si>
    <t>Central Fund of Immovables Sp. z o.o. w Łodzi</t>
  </si>
  <si>
    <t>ul. Frenzla 80C Bytom</t>
  </si>
  <si>
    <t>5321/74</t>
  </si>
  <si>
    <t>Gmina Bytom</t>
  </si>
  <si>
    <t>Kino "Świt" ul. Frenzla 80C Bytom</t>
  </si>
  <si>
    <t>5322/74</t>
  </si>
  <si>
    <t xml:space="preserve">Kino "Bałtyk" ul. Londzina 13 Racibórz </t>
  </si>
  <si>
    <t>4078/12, 4079/12</t>
  </si>
  <si>
    <t>Kino "Centrum" 
ul. Piłsudskiego 27, Jastrzębie Zdrój</t>
  </si>
  <si>
    <t>316/11, 316/13 i 316/14</t>
  </si>
  <si>
    <t>Kino "Blask" 
ul. Wiosny Ludów 1 Katowice-Szopienice</t>
  </si>
  <si>
    <t>1627/1</t>
  </si>
  <si>
    <t>Kino "Kosmos" 
ul. Sokolska 66 Katowice</t>
  </si>
  <si>
    <t>78/9, 77/23</t>
  </si>
  <si>
    <t>Kino "Rialto" 
ul. Św. Jana 24 Katowice</t>
  </si>
  <si>
    <t>27, 28, 31</t>
  </si>
  <si>
    <t>Kino "Światowid" 
ul. 3 Maja 7 Katowice</t>
  </si>
  <si>
    <t>56/1</t>
  </si>
  <si>
    <t>Siedziba Zarządu IF "Silesia -Film" 
ul. Górnicza 5 Katowice</t>
  </si>
  <si>
    <t xml:space="preserve">Instytucja Filmowa "Silesia - Film" 
w Katowicach </t>
  </si>
  <si>
    <t>1276/9, 1276/10</t>
  </si>
  <si>
    <t>Częstochowa, ul. Hallera 2a</t>
  </si>
  <si>
    <t>2/7</t>
  </si>
  <si>
    <t xml:space="preserve">Tauron Dystrybucja S.A., 
oddział w Częstochowie </t>
  </si>
  <si>
    <t>Częstochowa, ul. Hallera 2</t>
  </si>
  <si>
    <t>2/8</t>
  </si>
  <si>
    <t>Wojewódzki Ośrodek Ruchu Drogowego w Częstochowie</t>
  </si>
  <si>
    <t>Bielsko-Biała, ul. A. Krajowej</t>
  </si>
  <si>
    <t>205/14, 205/13</t>
  </si>
  <si>
    <t>Wojewódzki Ośrodek Ruchu Drogowego 
w Bielsku - Białej</t>
  </si>
  <si>
    <t>Koszęcin</t>
  </si>
  <si>
    <t>1928/661, 1649/682, 1652/687, 2310/685, 2312/697, 2313/680, 2314/680, 2315/676, 2339/671, 1035/59</t>
  </si>
  <si>
    <t xml:space="preserve">Zespół Pieśni i Tańca "Śląsk" 
im. Stanisława Hadyny w Koszęcinie </t>
  </si>
  <si>
    <t>Bielsko, ul. 1 Maja 8</t>
  </si>
  <si>
    <t>Regionalny Ośrodek Kultury w Bielsku-Białej</t>
  </si>
  <si>
    <t>Chorzów, ul. Konopnickiej 1/ ul. Katowicka 62</t>
  </si>
  <si>
    <t>3563/199, 3604/201, 3598/189, 3602/200, 3519/190, 3600/189</t>
  </si>
  <si>
    <t>Teatr Rozrywki 
w Chorzowie</t>
  </si>
  <si>
    <t>Katowice, ul. Rynek 2</t>
  </si>
  <si>
    <t>Katowice, ul. Teatralna 2a</t>
  </si>
  <si>
    <t>44/1</t>
  </si>
  <si>
    <t>Katowice, ul. Teatralna 4</t>
  </si>
  <si>
    <t>Teatr Śląski 
im. St. Wyspiańskiego 
w Katowicach</t>
  </si>
  <si>
    <t>2012</t>
  </si>
  <si>
    <t>Bytom, ul. Łagiewnicka</t>
  </si>
  <si>
    <t>5543/633, 5662/633, 5665/633, 5667/633, 5668/633, 1560/91, 1131/92, 1562/92</t>
  </si>
  <si>
    <t>Bytom, ul. Moniuszki 21-23</t>
  </si>
  <si>
    <t>Bytom, ul. K. Miarki 40</t>
  </si>
  <si>
    <t>7110/601</t>
  </si>
  <si>
    <t>Opera Śląska 
w Bytomiu</t>
  </si>
  <si>
    <t>Katowice, ul. Sokolska 2</t>
  </si>
  <si>
    <t>Filharmonia Śląska w Katowicach</t>
  </si>
  <si>
    <t>Katowice, Al.Korfantego 3</t>
  </si>
  <si>
    <t>Muzeum Śląskie w Katowicach</t>
  </si>
  <si>
    <t>Bystra Śląska</t>
  </si>
  <si>
    <t>68/1, 503/2, 502/3, 492/7, 970</t>
  </si>
  <si>
    <t>Bielsko - Zamek wraz 
z kaplicą</t>
  </si>
  <si>
    <t>200, 201, 202</t>
  </si>
  <si>
    <t>Bielsko - Dom Tkacza</t>
  </si>
  <si>
    <t xml:space="preserve">Bielsko - Muzeum Techniki 
i Włókiennictwa </t>
  </si>
  <si>
    <t>216/5, 216/7</t>
  </si>
  <si>
    <t>Muzeum Historyczne
w Bielsku-Białej</t>
  </si>
  <si>
    <t>Bytom, ul. Korfantego 38</t>
  </si>
  <si>
    <t>74/28</t>
  </si>
  <si>
    <t xml:space="preserve">Związek Harcerstwa Poskiego Chorągiew Śląska </t>
  </si>
  <si>
    <t>Bytom, ul. Korfantego 34</t>
  </si>
  <si>
    <t>79/36</t>
  </si>
  <si>
    <t>Bytom, pl. Jana III Sobieskiego</t>
  </si>
  <si>
    <t>Muzeum Górnośląskie w Bytomiu</t>
  </si>
  <si>
    <t>Zabrze</t>
  </si>
  <si>
    <t>2316/16, 3844/14, 3846/9</t>
  </si>
  <si>
    <t>Zabrze, ul. Wolności 
i ul. Sienkiewicza</t>
  </si>
  <si>
    <t>1848/3</t>
  </si>
  <si>
    <t>Zabrze, ul. Wolności</t>
  </si>
  <si>
    <t>4380/64</t>
  </si>
  <si>
    <t>4379/64</t>
  </si>
  <si>
    <t>Muzeum Górnictwa Węglowego w Zabrzu</t>
  </si>
  <si>
    <t>Katowice, ul. Francuska 12</t>
  </si>
  <si>
    <t>30, 32</t>
  </si>
  <si>
    <t>Katowice, ul. Ligonia 5/7</t>
  </si>
  <si>
    <t>101/1,113/1</t>
  </si>
  <si>
    <t>Katowice, Pl. Rady Europy 1</t>
  </si>
  <si>
    <t>18/1, 19/1, 20/22, 10/3, 11/1, 13/5, 16/4, 17/4, 20/16</t>
  </si>
  <si>
    <t>Biblioteka Śląska 
w Katowicach</t>
  </si>
  <si>
    <t>Planowana aktualizacja w latach 2018-2020</t>
  </si>
  <si>
    <t>Łącznie
2020</t>
  </si>
  <si>
    <t>OPŁATA NA ROK 2020</t>
  </si>
  <si>
    <t>Łącznie
2019</t>
  </si>
  <si>
    <t>OPŁATA NA ROK 2019</t>
  </si>
  <si>
    <t>Łącznie
2018</t>
  </si>
  <si>
    <t>OPŁATA NA ROK 2018</t>
  </si>
  <si>
    <t>Ostatnia aktualizacja/wycena</t>
  </si>
  <si>
    <t>Położenie nieruchomości</t>
  </si>
  <si>
    <t>Pow. gruntu w ha</t>
  </si>
  <si>
    <t>Użytkownik wieczysty</t>
  </si>
  <si>
    <t>1277/180</t>
  </si>
  <si>
    <t>1276/180</t>
  </si>
  <si>
    <t>KA1C/00037894/5</t>
  </si>
  <si>
    <t>187/6</t>
  </si>
  <si>
    <t>233/18</t>
  </si>
  <si>
    <t>98/1</t>
  </si>
  <si>
    <t>KA1C/00035603/5</t>
  </si>
  <si>
    <t>264/14</t>
  </si>
  <si>
    <t>263/14</t>
  </si>
  <si>
    <t>142/45</t>
  </si>
  <si>
    <t>141/45</t>
  </si>
  <si>
    <t>140/45</t>
  </si>
  <si>
    <t>133/38</t>
  </si>
  <si>
    <t>132/38</t>
  </si>
  <si>
    <t>138/45</t>
  </si>
  <si>
    <t>137/45</t>
  </si>
  <si>
    <t>130/1</t>
  </si>
  <si>
    <t>KA1C/00038151/2</t>
  </si>
  <si>
    <t>1275/180</t>
  </si>
  <si>
    <t>241/18</t>
  </si>
  <si>
    <t>112/1</t>
  </si>
  <si>
    <t>KA1C/00037893/8</t>
  </si>
  <si>
    <t>108/80</t>
  </si>
  <si>
    <t>840/174</t>
  </si>
  <si>
    <t>838/171</t>
  </si>
  <si>
    <t>KA1C/00035625/5</t>
  </si>
  <si>
    <t>1450/177</t>
  </si>
  <si>
    <t>KA1C/00026424/0</t>
  </si>
  <si>
    <t>1123/180</t>
  </si>
  <si>
    <t>KA1C/00025254/0</t>
  </si>
  <si>
    <t>1126/180</t>
  </si>
  <si>
    <t>KA1C/00023021/4</t>
  </si>
  <si>
    <t>1124/188</t>
  </si>
  <si>
    <t>230/18</t>
  </si>
  <si>
    <t>KA1C/00022410/1</t>
  </si>
  <si>
    <t>595/63</t>
  </si>
  <si>
    <t>594/63</t>
  </si>
  <si>
    <t>KA1C/00021966/6</t>
  </si>
  <si>
    <t>897/118</t>
  </si>
  <si>
    <t>781/65</t>
  </si>
  <si>
    <t>780/65</t>
  </si>
  <si>
    <t>116/64</t>
  </si>
  <si>
    <t>66</t>
  </si>
  <si>
    <t>KA1C/00021794/9</t>
  </si>
  <si>
    <t>254/18</t>
  </si>
  <si>
    <t>247/18</t>
  </si>
  <si>
    <t>246/18</t>
  </si>
  <si>
    <t>245/18</t>
  </si>
  <si>
    <t>219/18</t>
  </si>
  <si>
    <t>243/18</t>
  </si>
  <si>
    <t>242/18</t>
  </si>
  <si>
    <t>240/18</t>
  </si>
  <si>
    <t>KA1C/00020893/6</t>
  </si>
  <si>
    <t>314/166</t>
  </si>
  <si>
    <t>1307/180</t>
  </si>
  <si>
    <t>1298/180</t>
  </si>
  <si>
    <t>1297/180</t>
  </si>
  <si>
    <t>1274/180</t>
  </si>
  <si>
    <t>1255</t>
  </si>
  <si>
    <t>1285/180</t>
  </si>
  <si>
    <t>1459/180</t>
  </si>
  <si>
    <t>1458/180</t>
  </si>
  <si>
    <t>1283/180</t>
  </si>
  <si>
    <t>1282/180</t>
  </si>
  <si>
    <t>1281/180</t>
  </si>
  <si>
    <t>1280/180</t>
  </si>
  <si>
    <t>1279/180</t>
  </si>
  <si>
    <t>KA1C/00020228/4</t>
  </si>
  <si>
    <t>186/86</t>
  </si>
  <si>
    <t>185/110</t>
  </si>
  <si>
    <t>184/6</t>
  </si>
  <si>
    <t>181/91</t>
  </si>
  <si>
    <t>173/76</t>
  </si>
  <si>
    <t>137/115</t>
  </si>
  <si>
    <t>182/6</t>
  </si>
  <si>
    <t>126/6</t>
  </si>
  <si>
    <t>199/82</t>
  </si>
  <si>
    <t>197/82</t>
  </si>
  <si>
    <t>KA1C/00011828/4</t>
  </si>
  <si>
    <t>258/14</t>
  </si>
  <si>
    <t>106/81</t>
  </si>
  <si>
    <t>111/45</t>
  </si>
  <si>
    <t>110/45</t>
  </si>
  <si>
    <t>126/45</t>
  </si>
  <si>
    <t>256/14</t>
  </si>
  <si>
    <t>KA1C/00011794/6</t>
  </si>
  <si>
    <t>113/1</t>
  </si>
  <si>
    <t>128/1</t>
  </si>
  <si>
    <t>127/1</t>
  </si>
  <si>
    <t>KA1C/00011743/4</t>
  </si>
  <si>
    <t>1262</t>
  </si>
  <si>
    <t>1260</t>
  </si>
  <si>
    <t>KA1C/00005361/7</t>
  </si>
  <si>
    <t>418/144</t>
  </si>
  <si>
    <t>KA1C/00003458/0</t>
  </si>
  <si>
    <t>487/144</t>
  </si>
  <si>
    <t>KA1C/00001970/1</t>
  </si>
  <si>
    <t>KA1C/00000578/6</t>
  </si>
  <si>
    <t>Pow. działki w ha</t>
  </si>
  <si>
    <t>Działki w KW</t>
  </si>
  <si>
    <t>Opłata UW od roku 2020</t>
  </si>
  <si>
    <t>Opłata UW w roku 2019</t>
  </si>
  <si>
    <t>Opłata UW w roku 2018</t>
  </si>
  <si>
    <t>Łączna pow. w ha</t>
  </si>
  <si>
    <t>Łączna opłata:</t>
  </si>
  <si>
    <t>Łączna powierzchnia:</t>
  </si>
  <si>
    <t>41-501 Chorzów</t>
  </si>
  <si>
    <t>Wysokość opłaty netto na rok 2018</t>
  </si>
  <si>
    <t>Stawka procentowa</t>
  </si>
  <si>
    <t>Pow. wg KW</t>
  </si>
  <si>
    <r>
      <t>Pow. [m</t>
    </r>
    <r>
      <rPr>
        <b/>
        <vertAlign val="superscript"/>
        <sz val="8"/>
        <rFont val="Arial Narrow"/>
        <family val="2"/>
        <charset val="238"/>
      </rPr>
      <t>2</t>
    </r>
    <r>
      <rPr>
        <b/>
        <sz val="8"/>
        <rFont val="Arial Narrow"/>
        <family val="2"/>
        <charset val="238"/>
      </rPr>
      <t>]</t>
    </r>
  </si>
  <si>
    <t>Numer działki</t>
  </si>
  <si>
    <t>brak</t>
  </si>
  <si>
    <t>0,6262 (część)</t>
  </si>
  <si>
    <t>Zawiercie</t>
  </si>
  <si>
    <t>Jeziorowice</t>
  </si>
  <si>
    <t xml:space="preserve">Istebna </t>
  </si>
  <si>
    <t>Rabka ul. Dietla 2</t>
  </si>
  <si>
    <t>4,2437
2,2131</t>
  </si>
  <si>
    <t>Bystra, ul. Fałata</t>
  </si>
  <si>
    <t>22.09.2017</t>
  </si>
  <si>
    <t>Bielsko-Biała, Aleja Armii Krajowej</t>
  </si>
  <si>
    <t>5.05.2015</t>
  </si>
  <si>
    <t>Istebna Kubalonka "Hotel Zakręt"</t>
  </si>
  <si>
    <t>12.05.2016, aktualizacja 22.05.2017</t>
  </si>
  <si>
    <t>Data sporządzenia operatu</t>
  </si>
  <si>
    <t>Wartość nieruchomości wg wyceny (zł)</t>
  </si>
  <si>
    <t>Powierzchnia użytkowa budynków (m2)</t>
  </si>
  <si>
    <t>Budynki (szt.)</t>
  </si>
  <si>
    <t>Powierzchnia gruntów (ha)</t>
  </si>
  <si>
    <t>budynki gospodarcze</t>
  </si>
  <si>
    <t>garaże</t>
  </si>
  <si>
    <t>lokale użytkowe</t>
  </si>
  <si>
    <t>budynki mieszkalne jednolokalowe</t>
  </si>
  <si>
    <t>lokale mieszkalne</t>
  </si>
  <si>
    <t>brak wyceny</t>
  </si>
  <si>
    <t>MH</t>
  </si>
  <si>
    <t>Wodzisław Śląski 
ul. Bracka 13B</t>
  </si>
  <si>
    <t>1 lokal użytkowy</t>
  </si>
  <si>
    <t>Wodzisław Śląski 
ul. Parkowa 4</t>
  </si>
  <si>
    <t>1 budynek gospodarczy</t>
  </si>
  <si>
    <t>17.07.2017</t>
  </si>
  <si>
    <t>Rybnik ul. Gliwicka 33 budynek nr 10</t>
  </si>
  <si>
    <t>Rybnik ul. Gliwicka 33 budynek nr 9</t>
  </si>
  <si>
    <t>3 garaże</t>
  </si>
  <si>
    <t>Parzymiechy 
ul. Częstochowska 1</t>
  </si>
  <si>
    <t>1 budynek garażu</t>
  </si>
  <si>
    <t>01.08.2016 r.</t>
  </si>
  <si>
    <t>Kłobuck 
ul. Żółkiewskiego 26</t>
  </si>
  <si>
    <t>Kłobuck 
ul. Żółkiewskiego 24</t>
  </si>
  <si>
    <t>23 lokale użytkowe</t>
  </si>
  <si>
    <t>24.04.2015 r.                  ( aktualizacja- ważny do 24.04.2018r.)</t>
  </si>
  <si>
    <t>Jastrzębie Zdrój 
Al. Jana Pawła II 5</t>
  </si>
  <si>
    <t>brak aktualnej wyceny</t>
  </si>
  <si>
    <t>Górki Wielkie 
ul. Bielska 54</t>
  </si>
  <si>
    <t>04.08.2016</t>
  </si>
  <si>
    <t>Bytom 
ul. Chorzowska 24B</t>
  </si>
  <si>
    <t>08.08.2016</t>
  </si>
  <si>
    <t>Bytom 
ul. Chorzowska 24A</t>
  </si>
  <si>
    <t>05.08.2016</t>
  </si>
  <si>
    <t>Bytom 
ul. Chorzowska 24</t>
  </si>
  <si>
    <t>3 lokale użytkowe</t>
  </si>
  <si>
    <t>Bystra 
ul. Szczyrkowska 75</t>
  </si>
  <si>
    <t>w latach 2019 - 2020 (szt.)</t>
  </si>
  <si>
    <t>w roku 2018 (szt.)</t>
  </si>
  <si>
    <t>Ilość planowanych lokali do zbycia (szt.)</t>
  </si>
  <si>
    <t>Wartość nieruchomości lokalowej (zgodnie z operatem szacunkowym) (zł)</t>
  </si>
  <si>
    <t>Data sporządzenia operatu szacunkowego</t>
  </si>
  <si>
    <t>Ilość lokali mieszkalnych i użytkowych planowanych do zbycia (szt.)</t>
  </si>
  <si>
    <t>20.08.2017</t>
  </si>
  <si>
    <t>1605/16
1606/16
1608/16           871/38
183/38             1091/12</t>
  </si>
  <si>
    <t xml:space="preserve">1094/11 , 1094/14     i 1112/2, 1115/5, 1115/12, 1128/2, 1130, 1131  </t>
  </si>
  <si>
    <r>
      <t xml:space="preserve">136                               </t>
    </r>
    <r>
      <rPr>
        <sz val="8"/>
        <rFont val="Arial Narrow"/>
        <family val="2"/>
        <charset val="238"/>
      </rPr>
      <t>(w przypadku dokonania inwentaryzacji może ulec zmniejszeniu)</t>
    </r>
  </si>
  <si>
    <t>Katowice, ul.Józefowska wjazd od                     ul. Alfreda</t>
  </si>
  <si>
    <t>Sosnowiec,                 ul. Zegadłowicza</t>
  </si>
  <si>
    <t>Bytom,                         ul. Smolenia 20</t>
  </si>
  <si>
    <t>Katowice,                    ul. Korczaka</t>
  </si>
  <si>
    <t>Katowice,                                     ul. Korczaka</t>
  </si>
  <si>
    <t>Żywiec,                     ul. Bracka</t>
  </si>
  <si>
    <t>Katowice,            ul. Warszawska 42 (chodnik)</t>
  </si>
  <si>
    <t>0,0008
0,0031
0,0333      0,0070
0,0199          0,0006</t>
  </si>
  <si>
    <t>Nieruchomości oddane                  w użytkowanie         w ha wg stanu na dzień 31.12.2017 r. (ha)</t>
  </si>
  <si>
    <t>6.12.2016 aktualizacja 14.12.2017</t>
  </si>
  <si>
    <t>Lubliniec,                     Pl. Niepodległości</t>
  </si>
  <si>
    <t>0,1081
0,0848</t>
  </si>
  <si>
    <t>Ogółem (zł)</t>
  </si>
  <si>
    <t>w tym: wartość gruntu (zł)</t>
  </si>
  <si>
    <t>Oznaczenie nieruchomości (nr działki)</t>
  </si>
  <si>
    <t>3820/78
3821/78</t>
  </si>
  <si>
    <t>584/60
584/61</t>
  </si>
  <si>
    <t>11135/1
11137/1</t>
  </si>
  <si>
    <t>1041
1042</t>
  </si>
  <si>
    <t xml:space="preserve">6780 </t>
  </si>
  <si>
    <t>4304 (część)</t>
  </si>
  <si>
    <t>3153/11
 3211/35,
4913/6- udział 1/16</t>
  </si>
  <si>
    <t>143/1 - udział 63/100</t>
  </si>
  <si>
    <t>0,4653 (łączna powierzchnia)</t>
  </si>
  <si>
    <t>0,4866 (łączna powierzchnia)</t>
  </si>
  <si>
    <t>454,50;
34,56</t>
  </si>
  <si>
    <t>170000 (wartość bez uwzględnienia wartosci nakładów na parking i chodnik)</t>
  </si>
  <si>
    <t>Jaworze,
 ul. Słoneczna, 
ul. Azaliowa, 
ul. Kwiatowa</t>
  </si>
  <si>
    <t>Ustroń, 
ul. Zdrojowa (pas drogowy)</t>
  </si>
  <si>
    <t>0,8451
0,1589</t>
  </si>
  <si>
    <r>
      <rPr>
        <sz val="10"/>
        <color indexed="8"/>
        <rFont val="Arial Narrow"/>
        <family val="2"/>
        <charset val="238"/>
      </rPr>
      <t>Użytkowanie nieodpłatne</t>
    </r>
    <r>
      <rPr>
        <sz val="10"/>
        <color indexed="10"/>
        <rFont val="Arial Narrow"/>
        <family val="2"/>
        <charset val="238"/>
      </rPr>
      <t>.</t>
    </r>
  </si>
  <si>
    <r>
      <rPr>
        <sz val="10"/>
        <rFont val="Arial Narrow"/>
        <family val="2"/>
        <charset val="238"/>
      </rPr>
      <t>Użytkowanie nieodpłatne.</t>
    </r>
    <r>
      <rPr>
        <sz val="10"/>
        <color indexed="10"/>
        <rFont val="Arial Narrow"/>
        <family val="2"/>
        <charset val="238"/>
      </rPr>
      <t xml:space="preserve"> </t>
    </r>
  </si>
  <si>
    <r>
      <rPr>
        <sz val="10"/>
        <rFont val="Arial Narrow"/>
        <family val="2"/>
        <charset val="238"/>
      </rPr>
      <t>Użytkowanie nieodpłatne</t>
    </r>
    <r>
      <rPr>
        <sz val="10"/>
        <color indexed="10"/>
        <rFont val="Arial Narrow"/>
        <family val="2"/>
        <charset val="238"/>
      </rPr>
      <t>.</t>
    </r>
    <r>
      <rPr>
        <sz val="10"/>
        <color indexed="51"/>
        <rFont val="Arial Narrow"/>
        <family val="2"/>
        <charset val="238"/>
      </rPr>
      <t xml:space="preserve"> </t>
    </r>
    <r>
      <rPr>
        <sz val="8"/>
        <color indexed="10"/>
        <rFont val="Arial"/>
        <family val="2"/>
        <charset val="238"/>
      </rPr>
      <t/>
    </r>
  </si>
  <si>
    <r>
      <rPr>
        <sz val="10"/>
        <rFont val="Arial Narrow"/>
        <family val="2"/>
        <charset val="238"/>
      </rPr>
      <t>Użytkowanie nieodpłatne</t>
    </r>
    <r>
      <rPr>
        <sz val="10"/>
        <color indexed="62"/>
        <rFont val="Arial Narrow"/>
        <family val="2"/>
        <charset val="238"/>
      </rPr>
      <t xml:space="preserve">. </t>
    </r>
  </si>
  <si>
    <t>Wojewódzki Szpital Specjalistyczny Nr 2 w Jastrzębiu Zdroju</t>
  </si>
  <si>
    <t>Wojewódzki Szpital Rehabilitacji dla Dzieci w Jastrzębiu Zdroju</t>
  </si>
  <si>
    <t>Specjalistyczny Zespół Chorób Płuc i Grużlicy w Bystrej</t>
  </si>
  <si>
    <t>Szpital Specjalistyczny Nr 2
w Bytomiu</t>
  </si>
  <si>
    <t>Wojewódzki Szpital Specjalistyczny Nr 3 w Rybniku</t>
  </si>
  <si>
    <t>Szpital Psychiatryczny w Toszku</t>
  </si>
  <si>
    <t xml:space="preserve">Wojewódzki Szpital Specjalistyczny Nr 4 w Bytomiu </t>
  </si>
  <si>
    <t>Centrum Psychiatrii w Katowicach</t>
  </si>
  <si>
    <t>Wojewódzkie Pogotowie Ratunkowe
w Katowicach</t>
  </si>
  <si>
    <t xml:space="preserve">Okręgowy Szpital Kolejowy
 w Katowicach </t>
  </si>
  <si>
    <t>Wojewódzki Szpital Neuropsychiatryczny im. dr Emila Cyrana w Lublińcu</t>
  </si>
  <si>
    <t xml:space="preserve">Szpital Specjalistyczny w Chorzowie </t>
  </si>
  <si>
    <t>Wojewódzki Szpital Specjalistyczny Nr 5 im. Św. Barbary w Sosnowcu</t>
  </si>
  <si>
    <t xml:space="preserve">Wojewódzki Szpital Chorób Płuc im. Dr  Pawelca w Wodzisławiu Śląskim </t>
  </si>
  <si>
    <t>Państwowy Szpital dla Nerwowo i Psychicznie Chorych w Rybniku</t>
  </si>
  <si>
    <t>Muzeum "Górnośląski Park Etnograficzny w Chorzowie "</t>
  </si>
  <si>
    <t>Beskidzki Zespół Leczniczo-Rehabilitacyjny w Jaworzu</t>
  </si>
  <si>
    <t>Wygaszenie trwałego zarządu do końca 2018 roku.</t>
  </si>
  <si>
    <t>Ośrodek Terapii Uzależnień od Alkoholu w Parzymiechach</t>
  </si>
  <si>
    <t>Plan wykorzystania zasobu nieruchomości Województwa Śląskiego na lata 2018-2020  
- nieruchomości przeznaczone do zbycia (w tym sprzedaż, darowizna, zamiana, aport)</t>
  </si>
  <si>
    <t>Załącznik nr 8</t>
  </si>
  <si>
    <t xml:space="preserve">
Plan wykorzystania zasobu nieruchomości Województwa Śląskiego na lata 2018-2020 - nieruchomości mieszkaniowe planowane do zbycia</t>
  </si>
  <si>
    <t>Załącznik nr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</si>
</sst>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000"/>
    <numFmt numFmtId="165" formatCode="#,##0.0000"/>
    <numFmt numFmtId="166" formatCode="0.0%"/>
    <numFmt numFmtId="167" formatCode="0.00000"/>
    <numFmt numFmtId="168" formatCode="#,##0.00\ _z_ł"/>
    <numFmt numFmtId="169" formatCode="_-* #,##0\ _z_ł_-;\-* #,##0\ _z_ł_-;_-* &quot;-&quot;\ _z_ł_-;_-@"/>
    <numFmt numFmtId="170" formatCode="_-* #,##0.00\ _z_ł_-;\-* #,##0.00\ _z_ł_-;_-* &quot;-&quot;??\ _z_ł_-;_-@"/>
    <numFmt numFmtId="171" formatCode="_-* #,##0.0000\ _z_ł_-;\-* #,##0.0000\ _z_ł_-;_-* &quot;-&quot;????\ _z_ł_-;_-@"/>
  </numFmts>
  <fonts count="7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Arial CE"/>
      <charset val="238"/>
    </font>
    <font>
      <sz val="8"/>
      <color rgb="FFFF0000"/>
      <name val="Arial"/>
      <family val="2"/>
      <charset val="238"/>
    </font>
    <font>
      <sz val="11"/>
      <name val="Czcionka tekstu podstawowego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Times New Roman"/>
      <family val="2"/>
      <charset val="238"/>
    </font>
    <font>
      <b/>
      <sz val="14"/>
      <color theme="1"/>
      <name val="Arial Narrow"/>
      <family val="2"/>
      <charset val="238"/>
    </font>
    <font>
      <sz val="14"/>
      <color indexed="8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color theme="1"/>
      <name val="Czcionka tekstu podstawowego"/>
      <charset val="238"/>
    </font>
    <font>
      <b/>
      <sz val="11"/>
      <color theme="1"/>
      <name val="Arial Unicode MS"/>
      <family val="2"/>
      <charset val="238"/>
    </font>
    <font>
      <sz val="11"/>
      <color theme="1"/>
      <name val="Arial Unicode MS"/>
      <family val="2"/>
      <charset val="238"/>
    </font>
    <font>
      <b/>
      <sz val="12"/>
      <color theme="1"/>
      <name val="Czcionka tekstu podstawowego"/>
      <charset val="238"/>
    </font>
    <font>
      <b/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indexed="10"/>
      <name val="Arial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1"/>
      <name val="Arial Narrow"/>
      <family val="2"/>
      <charset val="238"/>
    </font>
    <font>
      <b/>
      <sz val="11"/>
      <name val="Czcionka tekstu podstawowego"/>
      <family val="2"/>
      <charset val="238"/>
    </font>
    <font>
      <i/>
      <sz val="11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10"/>
      <color rgb="FF000000"/>
      <name val="Arial ce"/>
    </font>
    <font>
      <sz val="10"/>
      <name val="Arial ce"/>
    </font>
    <font>
      <sz val="11"/>
      <name val="Calibri"/>
      <family val="2"/>
      <charset val="238"/>
      <scheme val="minor"/>
    </font>
    <font>
      <b/>
      <sz val="11"/>
      <name val="Czcionka tekstu podstawowego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Unicode MS"/>
      <family val="2"/>
      <charset val="238"/>
    </font>
    <font>
      <sz val="10"/>
      <color theme="1"/>
      <name val="Czcionka tekstu podstawowego"/>
      <family val="2"/>
      <charset val="238"/>
    </font>
    <font>
      <sz val="10"/>
      <name val="Czcionka tekstu podstawowego"/>
      <family val="2"/>
      <charset val="238"/>
    </font>
    <font>
      <sz val="10"/>
      <color rgb="FF00B050"/>
      <name val="Arial Narrow"/>
      <family val="2"/>
      <charset val="238"/>
    </font>
    <font>
      <sz val="10"/>
      <color rgb="FFFFC00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10"/>
      <color indexed="51"/>
      <name val="Arial Narrow"/>
      <family val="2"/>
      <charset val="238"/>
    </font>
    <font>
      <sz val="10"/>
      <color theme="3" tint="0.39997558519241921"/>
      <name val="Arial Narrow"/>
      <family val="2"/>
      <charset val="238"/>
    </font>
    <font>
      <sz val="10"/>
      <color indexed="62"/>
      <name val="Arial Narrow"/>
      <family val="2"/>
      <charset val="238"/>
    </font>
    <font>
      <b/>
      <sz val="10"/>
      <name val="Arial Narrow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rgb="FF7F7F7F"/>
      </patternFill>
    </fill>
    <fill>
      <patternFill patternType="solid">
        <fgColor rgb="FFFFFFFF"/>
        <bgColor rgb="FFFFFFFF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2" applyNumberFormat="0" applyAlignment="0" applyProtection="0"/>
    <xf numFmtId="0" fontId="4" fillId="9" borderId="3" applyNumberFormat="0" applyAlignment="0" applyProtection="0"/>
    <xf numFmtId="0" fontId="5" fillId="0" borderId="4" applyNumberFormat="0" applyFill="0" applyAlignment="0" applyProtection="0"/>
    <xf numFmtId="0" fontId="6" fillId="10" borderId="5" applyNumberFormat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2" applyNumberFormat="0" applyAlignment="0" applyProtection="0"/>
    <xf numFmtId="0" fontId="11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10" applyNumberFormat="0" applyFont="0" applyAlignment="0" applyProtection="0"/>
    <xf numFmtId="0" fontId="15" fillId="0" borderId="0"/>
    <xf numFmtId="0" fontId="16" fillId="0" borderId="0"/>
    <xf numFmtId="0" fontId="20" fillId="0" borderId="0"/>
    <xf numFmtId="0" fontId="27" fillId="0" borderId="0"/>
    <xf numFmtId="0" fontId="15" fillId="0" borderId="0"/>
  </cellStyleXfs>
  <cellXfs count="650">
    <xf numFmtId="0" fontId="0" fillId="0" borderId="0" xfId="0"/>
    <xf numFmtId="0" fontId="17" fillId="0" borderId="0" xfId="22" applyFont="1"/>
    <xf numFmtId="0" fontId="18" fillId="0" borderId="0" xfId="22" applyFont="1" applyAlignment="1">
      <alignment horizontal="left"/>
    </xf>
    <xf numFmtId="0" fontId="18" fillId="0" borderId="0" xfId="22" applyFont="1"/>
    <xf numFmtId="0" fontId="18" fillId="0" borderId="0" xfId="22" applyFont="1" applyAlignment="1">
      <alignment wrapText="1"/>
    </xf>
    <xf numFmtId="0" fontId="18" fillId="0" borderId="0" xfId="22" applyFont="1" applyAlignment="1">
      <alignment horizontal="center" vertical="center" wrapText="1"/>
    </xf>
    <xf numFmtId="0" fontId="18" fillId="0" borderId="0" xfId="22" applyFont="1" applyAlignment="1" applyProtection="1">
      <alignment horizontal="center" vertical="center" wrapText="1"/>
      <protection locked="0"/>
    </xf>
    <xf numFmtId="0" fontId="17" fillId="13" borderId="0" xfId="22" applyFont="1" applyFill="1"/>
    <xf numFmtId="0" fontId="18" fillId="13" borderId="1" xfId="23" applyFont="1" applyFill="1" applyBorder="1" applyAlignment="1">
      <alignment horizontal="left" vertical="center" wrapText="1"/>
    </xf>
    <xf numFmtId="0" fontId="18" fillId="0" borderId="1" xfId="22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0" fontId="18" fillId="0" borderId="18" xfId="22" applyFont="1" applyFill="1" applyBorder="1" applyAlignment="1">
      <alignment vertical="center"/>
    </xf>
    <xf numFmtId="164" fontId="21" fillId="0" borderId="1" xfId="0" applyNumberFormat="1" applyFont="1" applyBorder="1" applyAlignment="1">
      <alignment horizontal="center" vertical="center"/>
    </xf>
    <xf numFmtId="164" fontId="21" fillId="13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 wrapText="1"/>
    </xf>
    <xf numFmtId="0" fontId="18" fillId="0" borderId="1" xfId="22" applyFont="1" applyBorder="1" applyAlignment="1">
      <alignment vertical="center" wrapText="1"/>
    </xf>
    <xf numFmtId="164" fontId="21" fillId="13" borderId="1" xfId="0" applyNumberFormat="1" applyFont="1" applyFill="1" applyBorder="1" applyAlignment="1">
      <alignment horizontal="center" vertical="center" wrapText="1"/>
    </xf>
    <xf numFmtId="0" fontId="16" fillId="0" borderId="0" xfId="22" applyFont="1"/>
    <xf numFmtId="0" fontId="18" fillId="0" borderId="1" xfId="22" applyFont="1" applyFill="1" applyBorder="1" applyAlignment="1">
      <alignment horizontal="left" vertical="center" wrapText="1"/>
    </xf>
    <xf numFmtId="0" fontId="18" fillId="0" borderId="1" xfId="22" applyFont="1" applyBorder="1" applyAlignment="1">
      <alignment horizontal="left" vertical="center" wrapText="1"/>
    </xf>
    <xf numFmtId="164" fontId="18" fillId="0" borderId="1" xfId="22" applyNumberFormat="1" applyFont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0" fontId="23" fillId="0" borderId="1" xfId="22" applyFont="1" applyFill="1" applyBorder="1" applyAlignment="1">
      <alignment horizontal="left" vertical="center" wrapText="1"/>
    </xf>
    <xf numFmtId="0" fontId="18" fillId="0" borderId="1" xfId="22" applyFont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164" fontId="18" fillId="0" borderId="1" xfId="23" applyNumberFormat="1" applyFont="1" applyFill="1" applyBorder="1" applyAlignment="1">
      <alignment horizontal="center" vertical="center"/>
    </xf>
    <xf numFmtId="0" fontId="18" fillId="0" borderId="1" xfId="22" applyFont="1" applyFill="1" applyBorder="1" applyAlignment="1">
      <alignment horizontal="center" vertical="center" wrapText="1"/>
    </xf>
    <xf numFmtId="164" fontId="18" fillId="0" borderId="1" xfId="22" applyNumberFormat="1" applyFont="1" applyFill="1" applyBorder="1" applyAlignment="1">
      <alignment horizontal="center" vertical="center"/>
    </xf>
    <xf numFmtId="0" fontId="25" fillId="0" borderId="0" xfId="22" applyFont="1"/>
    <xf numFmtId="0" fontId="21" fillId="0" borderId="0" xfId="21" applyFont="1"/>
    <xf numFmtId="0" fontId="21" fillId="0" borderId="0" xfId="21" applyNumberFormat="1" applyFont="1"/>
    <xf numFmtId="0" fontId="21" fillId="0" borderId="0" xfId="21" applyFont="1" applyAlignment="1">
      <alignment horizontal="center"/>
    </xf>
    <xf numFmtId="43" fontId="21" fillId="0" borderId="0" xfId="21" applyNumberFormat="1" applyFont="1" applyAlignment="1">
      <alignment horizontal="center"/>
    </xf>
    <xf numFmtId="0" fontId="18" fillId="0" borderId="1" xfId="23" applyNumberFormat="1" applyFont="1" applyBorder="1" applyAlignment="1">
      <alignment horizontal="center" vertical="center" wrapText="1"/>
    </xf>
    <xf numFmtId="166" fontId="18" fillId="0" borderId="1" xfId="23" applyNumberFormat="1" applyFont="1" applyBorder="1" applyAlignment="1">
      <alignment horizontal="center" vertical="center" wrapText="1"/>
    </xf>
    <xf numFmtId="0" fontId="21" fillId="0" borderId="1" xfId="21" applyFont="1" applyBorder="1" applyAlignment="1">
      <alignment horizontal="center" vertical="center" wrapText="1"/>
    </xf>
    <xf numFmtId="43" fontId="21" fillId="0" borderId="1" xfId="21" applyNumberFormat="1" applyFont="1" applyBorder="1" applyAlignment="1">
      <alignment horizontal="center" vertical="center" wrapText="1"/>
    </xf>
    <xf numFmtId="0" fontId="18" fillId="0" borderId="1" xfId="21" applyNumberFormat="1" applyFont="1" applyBorder="1" applyAlignment="1">
      <alignment horizontal="center" vertical="center" wrapText="1"/>
    </xf>
    <xf numFmtId="43" fontId="21" fillId="0" borderId="1" xfId="21" applyNumberFormat="1" applyFont="1" applyBorder="1" applyAlignment="1">
      <alignment horizontal="center" vertical="center"/>
    </xf>
    <xf numFmtId="0" fontId="21" fillId="0" borderId="0" xfId="21" applyFont="1" applyAlignment="1">
      <alignment horizontal="center" vertical="center"/>
    </xf>
    <xf numFmtId="0" fontId="18" fillId="0" borderId="1" xfId="21" applyFont="1" applyBorder="1" applyAlignment="1">
      <alignment horizontal="center" vertical="center"/>
    </xf>
    <xf numFmtId="49" fontId="18" fillId="0" borderId="1" xfId="21" applyNumberFormat="1" applyFont="1" applyBorder="1" applyAlignment="1">
      <alignment horizontal="center" vertical="center"/>
    </xf>
    <xf numFmtId="166" fontId="18" fillId="0" borderId="1" xfId="23" applyNumberFormat="1" applyFont="1" applyFill="1" applyBorder="1" applyAlignment="1">
      <alignment horizontal="center" vertical="center" wrapText="1"/>
    </xf>
    <xf numFmtId="0" fontId="18" fillId="0" borderId="1" xfId="21" applyNumberFormat="1" applyFont="1" applyFill="1" applyBorder="1" applyAlignment="1">
      <alignment horizontal="center" vertical="center" wrapText="1"/>
    </xf>
    <xf numFmtId="43" fontId="18" fillId="0" borderId="1" xfId="21" applyNumberFormat="1" applyFont="1" applyFill="1" applyBorder="1" applyAlignment="1">
      <alignment horizontal="center" vertical="center" wrapText="1"/>
    </xf>
    <xf numFmtId="0" fontId="18" fillId="0" borderId="1" xfId="21" applyFont="1" applyFill="1" applyBorder="1" applyAlignment="1">
      <alignment horizontal="center" vertical="center" wrapText="1"/>
    </xf>
    <xf numFmtId="49" fontId="18" fillId="0" borderId="1" xfId="21" applyNumberFormat="1" applyFont="1" applyFill="1" applyBorder="1" applyAlignment="1">
      <alignment horizontal="center" vertical="center" wrapText="1"/>
    </xf>
    <xf numFmtId="164" fontId="18" fillId="0" borderId="1" xfId="21" applyNumberFormat="1" applyFont="1" applyFill="1" applyBorder="1" applyAlignment="1">
      <alignment horizontal="center" vertical="center" wrapText="1"/>
    </xf>
    <xf numFmtId="164" fontId="18" fillId="0" borderId="1" xfId="21" applyNumberFormat="1" applyFont="1" applyBorder="1" applyAlignment="1">
      <alignment horizontal="center" vertical="center"/>
    </xf>
    <xf numFmtId="164" fontId="18" fillId="0" borderId="1" xfId="21" applyNumberFormat="1" applyFont="1" applyBorder="1" applyAlignment="1">
      <alignment horizontal="center" vertical="center" wrapText="1"/>
    </xf>
    <xf numFmtId="0" fontId="18" fillId="0" borderId="1" xfId="21" applyFont="1" applyBorder="1" applyAlignment="1">
      <alignment horizontal="center"/>
    </xf>
    <xf numFmtId="0" fontId="21" fillId="0" borderId="1" xfId="21" applyFont="1" applyBorder="1"/>
    <xf numFmtId="9" fontId="18" fillId="0" borderId="1" xfId="23" applyNumberFormat="1" applyFont="1" applyBorder="1" applyAlignment="1">
      <alignment horizontal="center" vertical="center" wrapText="1"/>
    </xf>
    <xf numFmtId="0" fontId="18" fillId="0" borderId="1" xfId="21" applyNumberFormat="1" applyFont="1" applyFill="1" applyBorder="1" applyAlignment="1">
      <alignment horizontal="center" vertical="center"/>
    </xf>
    <xf numFmtId="43" fontId="22" fillId="0" borderId="1" xfId="23" applyNumberFormat="1" applyFont="1" applyFill="1" applyBorder="1" applyAlignment="1">
      <alignment horizontal="center" vertical="center"/>
    </xf>
    <xf numFmtId="0" fontId="21" fillId="0" borderId="1" xfId="21" applyFont="1" applyBorder="1" applyAlignment="1">
      <alignment horizontal="center"/>
    </xf>
    <xf numFmtId="49" fontId="18" fillId="0" borderId="1" xfId="23" applyNumberFormat="1" applyFont="1" applyFill="1" applyBorder="1" applyAlignment="1">
      <alignment horizontal="center" vertical="center" wrapText="1"/>
    </xf>
    <xf numFmtId="9" fontId="18" fillId="0" borderId="1" xfId="23" applyNumberFormat="1" applyFont="1" applyFill="1" applyBorder="1" applyAlignment="1">
      <alignment horizontal="center" vertical="center" wrapText="1"/>
    </xf>
    <xf numFmtId="0" fontId="18" fillId="0" borderId="0" xfId="21" applyFont="1"/>
    <xf numFmtId="0" fontId="18" fillId="0" borderId="1" xfId="21" applyNumberFormat="1" applyFont="1" applyBorder="1" applyAlignment="1">
      <alignment horizontal="center" vertical="center"/>
    </xf>
    <xf numFmtId="43" fontId="18" fillId="0" borderId="1" xfId="21" applyNumberFormat="1" applyFont="1" applyBorder="1" applyAlignment="1">
      <alignment horizontal="center" vertical="center"/>
    </xf>
    <xf numFmtId="0" fontId="18" fillId="0" borderId="1" xfId="23" applyNumberFormat="1" applyFont="1" applyFill="1" applyBorder="1" applyAlignment="1">
      <alignment horizontal="center" vertical="center" wrapText="1"/>
    </xf>
    <xf numFmtId="0" fontId="18" fillId="0" borderId="1" xfId="23" applyNumberFormat="1" applyFont="1" applyFill="1" applyBorder="1" applyAlignment="1">
      <alignment horizontal="center" vertical="center"/>
    </xf>
    <xf numFmtId="43" fontId="18" fillId="0" borderId="1" xfId="23" applyNumberFormat="1" applyFont="1" applyFill="1" applyBorder="1" applyAlignment="1">
      <alignment horizontal="center" vertical="center"/>
    </xf>
    <xf numFmtId="49" fontId="18" fillId="0" borderId="1" xfId="23" applyNumberFormat="1" applyFont="1" applyFill="1" applyBorder="1" applyAlignment="1">
      <alignment horizontal="center" vertical="center"/>
    </xf>
    <xf numFmtId="164" fontId="21" fillId="0" borderId="1" xfId="21" applyNumberFormat="1" applyFont="1" applyBorder="1" applyAlignment="1">
      <alignment horizontal="center" vertical="center" wrapText="1"/>
    </xf>
    <xf numFmtId="0" fontId="18" fillId="0" borderId="1" xfId="23" applyNumberFormat="1" applyFont="1" applyBorder="1" applyAlignment="1">
      <alignment horizontal="center" vertical="center"/>
    </xf>
    <xf numFmtId="43" fontId="18" fillId="0" borderId="1" xfId="23" applyNumberFormat="1" applyFont="1" applyBorder="1" applyAlignment="1">
      <alignment horizontal="center" vertical="center"/>
    </xf>
    <xf numFmtId="49" fontId="18" fillId="0" borderId="1" xfId="23" applyNumberFormat="1" applyFont="1" applyBorder="1" applyAlignment="1">
      <alignment horizontal="center" vertical="center"/>
    </xf>
    <xf numFmtId="164" fontId="18" fillId="0" borderId="1" xfId="23" applyNumberFormat="1" applyFont="1" applyBorder="1" applyAlignment="1">
      <alignment horizontal="center" vertical="center"/>
    </xf>
    <xf numFmtId="49" fontId="18" fillId="0" borderId="1" xfId="23" applyNumberFormat="1" applyFont="1" applyBorder="1" applyAlignment="1">
      <alignment horizontal="center" vertical="center" wrapText="1"/>
    </xf>
    <xf numFmtId="0" fontId="18" fillId="13" borderId="1" xfId="23" applyFont="1" applyFill="1" applyBorder="1" applyAlignment="1">
      <alignment horizontal="center" vertical="center" wrapText="1"/>
    </xf>
    <xf numFmtId="0" fontId="26" fillId="12" borderId="1" xfId="23" applyNumberFormat="1" applyFont="1" applyFill="1" applyBorder="1" applyAlignment="1">
      <alignment horizontal="center" vertical="center" wrapText="1"/>
    </xf>
    <xf numFmtId="0" fontId="26" fillId="12" borderId="1" xfId="23" applyFont="1" applyFill="1" applyBorder="1" applyAlignment="1">
      <alignment horizontal="center" vertical="center" wrapText="1"/>
    </xf>
    <xf numFmtId="49" fontId="26" fillId="12" borderId="1" xfId="23" applyNumberFormat="1" applyFont="1" applyFill="1" applyBorder="1" applyAlignment="1">
      <alignment horizontal="center" vertical="center" wrapText="1"/>
    </xf>
    <xf numFmtId="43" fontId="26" fillId="12" borderId="1" xfId="23" applyNumberFormat="1" applyFont="1" applyFill="1" applyBorder="1" applyAlignment="1">
      <alignment horizontal="center" vertical="center" wrapText="1"/>
    </xf>
    <xf numFmtId="164" fontId="26" fillId="12" borderId="1" xfId="23" applyNumberFormat="1" applyFont="1" applyFill="1" applyBorder="1" applyAlignment="1">
      <alignment horizontal="center" vertical="center" wrapText="1"/>
    </xf>
    <xf numFmtId="0" fontId="15" fillId="0" borderId="0" xfId="21"/>
    <xf numFmtId="0" fontId="30" fillId="0" borderId="24" xfId="21" applyFont="1" applyBorder="1" applyAlignment="1">
      <alignment horizontal="center" vertical="center"/>
    </xf>
    <xf numFmtId="0" fontId="30" fillId="0" borderId="25" xfId="21" applyFont="1" applyBorder="1" applyAlignment="1">
      <alignment horizontal="center" vertical="center"/>
    </xf>
    <xf numFmtId="0" fontId="30" fillId="0" borderId="25" xfId="21" applyFont="1" applyBorder="1" applyAlignment="1">
      <alignment horizontal="center" vertical="center" wrapText="1"/>
    </xf>
    <xf numFmtId="0" fontId="31" fillId="0" borderId="24" xfId="21" applyFont="1" applyBorder="1" applyAlignment="1">
      <alignment horizontal="center" vertical="center"/>
    </xf>
    <xf numFmtId="0" fontId="31" fillId="0" borderId="25" xfId="21" applyFont="1" applyBorder="1" applyAlignment="1">
      <alignment horizontal="center" vertical="center" wrapText="1"/>
    </xf>
    <xf numFmtId="0" fontId="31" fillId="0" borderId="25" xfId="21" applyFont="1" applyBorder="1" applyAlignment="1">
      <alignment horizontal="center" vertical="center"/>
    </xf>
    <xf numFmtId="0" fontId="31" fillId="0" borderId="26" xfId="21" applyFont="1" applyBorder="1" applyAlignment="1">
      <alignment horizontal="center" vertical="center" wrapText="1"/>
    </xf>
    <xf numFmtId="0" fontId="32" fillId="0" borderId="28" xfId="21" applyFont="1" applyBorder="1" applyAlignment="1">
      <alignment horizontal="center" vertical="center" wrapText="1"/>
    </xf>
    <xf numFmtId="0" fontId="32" fillId="0" borderId="25" xfId="21" applyFont="1" applyBorder="1" applyAlignment="1">
      <alignment horizontal="center" vertical="center"/>
    </xf>
    <xf numFmtId="0" fontId="32" fillId="0" borderId="28" xfId="21" applyFont="1" applyBorder="1" applyAlignment="1">
      <alignment horizontal="center" vertical="center"/>
    </xf>
    <xf numFmtId="0" fontId="32" fillId="0" borderId="29" xfId="21" applyFont="1" applyBorder="1" applyAlignment="1">
      <alignment horizontal="center" vertical="center"/>
    </xf>
    <xf numFmtId="164" fontId="19" fillId="13" borderId="1" xfId="21" applyNumberFormat="1" applyFont="1" applyFill="1" applyBorder="1" applyAlignment="1">
      <alignment horizontal="center" vertical="center"/>
    </xf>
    <xf numFmtId="43" fontId="19" fillId="13" borderId="1" xfId="21" applyNumberFormat="1" applyFont="1" applyFill="1" applyBorder="1" applyAlignment="1">
      <alignment horizontal="center" vertical="center"/>
    </xf>
    <xf numFmtId="165" fontId="19" fillId="13" borderId="1" xfId="22" applyNumberFormat="1" applyFont="1" applyFill="1" applyBorder="1" applyAlignment="1">
      <alignment horizontal="center" vertical="center"/>
    </xf>
    <xf numFmtId="0" fontId="15" fillId="0" borderId="0" xfId="21" applyAlignment="1">
      <alignment horizontal="center" vertical="center"/>
    </xf>
    <xf numFmtId="3" fontId="15" fillId="0" borderId="0" xfId="21" applyNumberFormat="1" applyAlignment="1">
      <alignment horizontal="center" vertical="center"/>
    </xf>
    <xf numFmtId="0" fontId="15" fillId="0" borderId="0" xfId="21" applyAlignment="1">
      <alignment horizontal="right" vertical="center" wrapText="1"/>
    </xf>
    <xf numFmtId="0" fontId="33" fillId="12" borderId="1" xfId="21" applyFont="1" applyFill="1" applyBorder="1" applyAlignment="1">
      <alignment horizontal="center" vertical="center"/>
    </xf>
    <xf numFmtId="0" fontId="33" fillId="12" borderId="1" xfId="21" applyFont="1" applyFill="1" applyBorder="1" applyAlignment="1">
      <alignment horizontal="center" vertical="center" wrapText="1"/>
    </xf>
    <xf numFmtId="3" fontId="33" fillId="12" borderId="1" xfId="21" applyNumberFormat="1" applyFont="1" applyFill="1" applyBorder="1" applyAlignment="1">
      <alignment horizontal="center" vertical="center" wrapText="1"/>
    </xf>
    <xf numFmtId="0" fontId="15" fillId="0" borderId="1" xfId="21" applyFont="1" applyBorder="1" applyAlignment="1">
      <alignment horizontal="center" vertical="center"/>
    </xf>
    <xf numFmtId="0" fontId="34" fillId="0" borderId="1" xfId="21" applyFont="1" applyBorder="1" applyAlignment="1">
      <alignment horizontal="center" vertical="center" wrapText="1"/>
    </xf>
    <xf numFmtId="3" fontId="35" fillId="0" borderId="1" xfId="21" applyNumberFormat="1" applyFont="1" applyBorder="1" applyAlignment="1">
      <alignment horizontal="center" vertical="center"/>
    </xf>
    <xf numFmtId="164" fontId="35" fillId="0" borderId="1" xfId="21" applyNumberFormat="1" applyFont="1" applyBorder="1" applyAlignment="1">
      <alignment horizontal="center" vertical="center"/>
    </xf>
    <xf numFmtId="0" fontId="15" fillId="0" borderId="0" xfId="21" applyFont="1" applyAlignment="1">
      <alignment horizontal="center" vertical="center"/>
    </xf>
    <xf numFmtId="0" fontId="36" fillId="12" borderId="12" xfId="21" applyFont="1" applyFill="1" applyBorder="1" applyAlignment="1">
      <alignment horizontal="center" vertical="center"/>
    </xf>
    <xf numFmtId="3" fontId="36" fillId="12" borderId="1" xfId="21" applyNumberFormat="1" applyFont="1" applyFill="1" applyBorder="1" applyAlignment="1">
      <alignment horizontal="center" vertical="center"/>
    </xf>
    <xf numFmtId="164" fontId="36" fillId="12" borderId="14" xfId="2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67" fontId="39" fillId="0" borderId="0" xfId="0" applyNumberFormat="1" applyFont="1" applyAlignment="1">
      <alignment horizontal="center" vertical="center"/>
    </xf>
    <xf numFmtId="0" fontId="37" fillId="0" borderId="33" xfId="0" applyFont="1" applyFill="1" applyBorder="1" applyAlignment="1">
      <alignment vertical="center"/>
    </xf>
    <xf numFmtId="0" fontId="33" fillId="12" borderId="12" xfId="0" applyFont="1" applyFill="1" applyBorder="1" applyAlignment="1">
      <alignment vertical="center"/>
    </xf>
    <xf numFmtId="0" fontId="33" fillId="12" borderId="13" xfId="0" applyFont="1" applyFill="1" applyBorder="1" applyAlignment="1">
      <alignment vertical="center"/>
    </xf>
    <xf numFmtId="0" fontId="33" fillId="12" borderId="14" xfId="0" applyFont="1" applyFill="1" applyBorder="1" applyAlignment="1">
      <alignment vertical="center"/>
    </xf>
    <xf numFmtId="0" fontId="37" fillId="12" borderId="12" xfId="0" applyFont="1" applyFill="1" applyBorder="1" applyAlignment="1">
      <alignment horizontal="center" vertical="center"/>
    </xf>
    <xf numFmtId="0" fontId="37" fillId="12" borderId="14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7" fillId="12" borderId="36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164" fontId="38" fillId="0" borderId="0" xfId="0" applyNumberFormat="1" applyFont="1" applyAlignment="1">
      <alignment horizontal="center" vertical="center"/>
    </xf>
    <xf numFmtId="49" fontId="38" fillId="0" borderId="0" xfId="0" applyNumberFormat="1" applyFont="1" applyAlignment="1">
      <alignment horizontal="center" vertical="center"/>
    </xf>
    <xf numFmtId="0" fontId="41" fillId="0" borderId="0" xfId="23" applyFont="1" applyAlignment="1">
      <alignment horizontal="center" vertical="center"/>
    </xf>
    <xf numFmtId="2" fontId="42" fillId="0" borderId="0" xfId="23" applyNumberFormat="1" applyFont="1" applyAlignment="1">
      <alignment horizontal="right" vertical="center" indent="1"/>
    </xf>
    <xf numFmtId="2" fontId="41" fillId="0" borderId="0" xfId="23" applyNumberFormat="1" applyFont="1" applyAlignment="1">
      <alignment horizontal="right" vertical="center" indent="1"/>
    </xf>
    <xf numFmtId="0" fontId="41" fillId="0" borderId="0" xfId="21" applyFont="1" applyAlignment="1">
      <alignment horizontal="center" vertical="center"/>
    </xf>
    <xf numFmtId="1" fontId="41" fillId="0" borderId="0" xfId="23" applyNumberFormat="1" applyFont="1" applyAlignment="1">
      <alignment horizontal="center" vertical="center"/>
    </xf>
    <xf numFmtId="164" fontId="41" fillId="0" borderId="0" xfId="23" applyNumberFormat="1" applyFont="1" applyAlignment="1">
      <alignment horizontal="center" vertical="center"/>
    </xf>
    <xf numFmtId="49" fontId="41" fillId="0" borderId="0" xfId="23" applyNumberFormat="1" applyFont="1" applyAlignment="1">
      <alignment horizontal="center" vertical="center" wrapText="1"/>
    </xf>
    <xf numFmtId="0" fontId="41" fillId="0" borderId="0" xfId="23" applyFont="1" applyAlignment="1">
      <alignment horizontal="center" vertical="center" wrapText="1"/>
    </xf>
    <xf numFmtId="2" fontId="42" fillId="0" borderId="0" xfId="23" applyNumberFormat="1" applyFont="1" applyFill="1" applyAlignment="1">
      <alignment horizontal="right" vertical="center" indent="1"/>
    </xf>
    <xf numFmtId="2" fontId="41" fillId="0" borderId="0" xfId="23" applyNumberFormat="1" applyFont="1" applyFill="1" applyAlignment="1">
      <alignment horizontal="right" vertical="center" indent="1"/>
    </xf>
    <xf numFmtId="1" fontId="41" fillId="0" borderId="0" xfId="23" applyNumberFormat="1" applyFont="1" applyFill="1" applyAlignment="1">
      <alignment horizontal="center" vertical="center"/>
    </xf>
    <xf numFmtId="4" fontId="42" fillId="0" borderId="0" xfId="23" applyNumberFormat="1" applyFont="1" applyAlignment="1">
      <alignment horizontal="right" vertical="center" indent="1"/>
    </xf>
    <xf numFmtId="4" fontId="41" fillId="0" borderId="0" xfId="23" applyNumberFormat="1" applyFont="1" applyAlignment="1">
      <alignment horizontal="right" vertical="center" indent="1"/>
    </xf>
    <xf numFmtId="0" fontId="41" fillId="0" borderId="0" xfId="21" applyFont="1" applyFill="1" applyAlignment="1">
      <alignment horizontal="center" vertical="center"/>
    </xf>
    <xf numFmtId="0" fontId="41" fillId="0" borderId="0" xfId="23" applyFont="1" applyBorder="1" applyAlignment="1">
      <alignment horizontal="center" vertical="center"/>
    </xf>
    <xf numFmtId="2" fontId="42" fillId="0" borderId="0" xfId="23" applyNumberFormat="1" applyFont="1" applyBorder="1" applyAlignment="1">
      <alignment horizontal="right" vertical="center" indent="1"/>
    </xf>
    <xf numFmtId="2" fontId="41" fillId="0" borderId="0" xfId="23" applyNumberFormat="1" applyFont="1" applyBorder="1" applyAlignment="1">
      <alignment horizontal="right" vertical="center" indent="1"/>
    </xf>
    <xf numFmtId="1" fontId="42" fillId="0" borderId="0" xfId="23" applyNumberFormat="1" applyFont="1" applyFill="1" applyBorder="1" applyAlignment="1">
      <alignment horizontal="center" vertical="center"/>
    </xf>
    <xf numFmtId="164" fontId="42" fillId="0" borderId="0" xfId="23" applyNumberFormat="1" applyFont="1" applyBorder="1" applyAlignment="1">
      <alignment horizontal="center" vertical="center"/>
    </xf>
    <xf numFmtId="49" fontId="42" fillId="0" borderId="0" xfId="23" applyNumberFormat="1" applyFont="1" applyBorder="1" applyAlignment="1">
      <alignment horizontal="center" vertical="center" wrapText="1"/>
    </xf>
    <xf numFmtId="0" fontId="42" fillId="0" borderId="0" xfId="23" applyFont="1" applyBorder="1" applyAlignment="1">
      <alignment horizontal="center" vertical="center" wrapText="1"/>
    </xf>
    <xf numFmtId="0" fontId="42" fillId="0" borderId="0" xfId="23" applyFont="1" applyBorder="1" applyAlignment="1">
      <alignment horizontal="center" vertical="center"/>
    </xf>
    <xf numFmtId="4" fontId="43" fillId="12" borderId="1" xfId="21" applyNumberFormat="1" applyFont="1" applyFill="1" applyBorder="1" applyAlignment="1">
      <alignment horizontal="right" vertical="center" wrapText="1"/>
    </xf>
    <xf numFmtId="4" fontId="42" fillId="12" borderId="1" xfId="21" applyNumberFormat="1" applyFont="1" applyFill="1" applyBorder="1" applyAlignment="1">
      <alignment horizontal="right" vertical="center" wrapText="1"/>
    </xf>
    <xf numFmtId="49" fontId="42" fillId="12" borderId="1" xfId="23" applyNumberFormat="1" applyFont="1" applyFill="1" applyBorder="1" applyAlignment="1">
      <alignment horizontal="center" vertical="center" wrapText="1"/>
    </xf>
    <xf numFmtId="1" fontId="42" fillId="12" borderId="1" xfId="23" applyNumberFormat="1" applyFont="1" applyFill="1" applyBorder="1" applyAlignment="1">
      <alignment horizontal="center" vertical="center" wrapText="1"/>
    </xf>
    <xf numFmtId="0" fontId="42" fillId="12" borderId="1" xfId="23" applyFont="1" applyFill="1" applyBorder="1" applyAlignment="1">
      <alignment horizontal="center" vertical="center" wrapText="1"/>
    </xf>
    <xf numFmtId="164" fontId="42" fillId="12" borderId="1" xfId="23" applyNumberFormat="1" applyFont="1" applyFill="1" applyBorder="1" applyAlignment="1">
      <alignment horizontal="center" vertical="center"/>
    </xf>
    <xf numFmtId="4" fontId="42" fillId="0" borderId="1" xfId="23" applyNumberFormat="1" applyFont="1" applyFill="1" applyBorder="1" applyAlignment="1">
      <alignment horizontal="right" vertical="center"/>
    </xf>
    <xf numFmtId="4" fontId="41" fillId="0" borderId="1" xfId="23" applyNumberFormat="1" applyFont="1" applyFill="1" applyBorder="1" applyAlignment="1">
      <alignment horizontal="right" vertical="center"/>
    </xf>
    <xf numFmtId="1" fontId="41" fillId="0" borderId="1" xfId="23" applyNumberFormat="1" applyFont="1" applyBorder="1" applyAlignment="1">
      <alignment vertical="center"/>
    </xf>
    <xf numFmtId="4" fontId="41" fillId="13" borderId="1" xfId="23" applyNumberFormat="1" applyFont="1" applyFill="1" applyBorder="1" applyAlignment="1">
      <alignment horizontal="right" vertical="center"/>
    </xf>
    <xf numFmtId="166" fontId="41" fillId="13" borderId="1" xfId="21" applyNumberFormat="1" applyFont="1" applyFill="1" applyBorder="1" applyAlignment="1">
      <alignment horizontal="center" vertical="center"/>
    </xf>
    <xf numFmtId="1" fontId="41" fillId="13" borderId="1" xfId="23" applyNumberFormat="1" applyFont="1" applyFill="1" applyBorder="1" applyAlignment="1">
      <alignment horizontal="center" vertical="center" wrapText="1"/>
    </xf>
    <xf numFmtId="0" fontId="41" fillId="0" borderId="1" xfId="23" applyFont="1" applyFill="1" applyBorder="1" applyAlignment="1">
      <alignment horizontal="center" vertical="center" wrapText="1"/>
    </xf>
    <xf numFmtId="164" fontId="41" fillId="0" borderId="1" xfId="23" applyNumberFormat="1" applyFont="1" applyFill="1" applyBorder="1" applyAlignment="1">
      <alignment horizontal="center" vertical="center"/>
    </xf>
    <xf numFmtId="49" fontId="41" fillId="0" borderId="1" xfId="23" applyNumberFormat="1" applyFont="1" applyFill="1" applyBorder="1" applyAlignment="1">
      <alignment horizontal="center" vertical="center" wrapText="1"/>
    </xf>
    <xf numFmtId="4" fontId="42" fillId="13" borderId="1" xfId="23" applyNumberFormat="1" applyFont="1" applyFill="1" applyBorder="1" applyAlignment="1">
      <alignment horizontal="center" vertical="center"/>
    </xf>
    <xf numFmtId="4" fontId="41" fillId="13" borderId="1" xfId="21" applyNumberFormat="1" applyFont="1" applyFill="1" applyBorder="1" applyAlignment="1">
      <alignment horizontal="right"/>
    </xf>
    <xf numFmtId="0" fontId="41" fillId="13" borderId="1" xfId="23" applyFont="1" applyFill="1" applyBorder="1" applyAlignment="1">
      <alignment horizontal="center" vertical="center" wrapText="1"/>
    </xf>
    <xf numFmtId="166" fontId="41" fillId="13" borderId="1" xfId="21" applyNumberFormat="1" applyFont="1" applyFill="1" applyBorder="1" applyAlignment="1">
      <alignment horizontal="center" vertical="center" wrapText="1"/>
    </xf>
    <xf numFmtId="0" fontId="41" fillId="13" borderId="1" xfId="23" applyNumberFormat="1" applyFont="1" applyFill="1" applyBorder="1" applyAlignment="1">
      <alignment horizontal="center" vertical="center" wrapText="1"/>
    </xf>
    <xf numFmtId="164" fontId="41" fillId="13" borderId="1" xfId="23" applyNumberFormat="1" applyFont="1" applyFill="1" applyBorder="1" applyAlignment="1">
      <alignment horizontal="center" vertical="center" wrapText="1"/>
    </xf>
    <xf numFmtId="49" fontId="41" fillId="13" borderId="1" xfId="23" applyNumberFormat="1" applyFont="1" applyFill="1" applyBorder="1" applyAlignment="1">
      <alignment horizontal="center" vertical="center" wrapText="1"/>
    </xf>
    <xf numFmtId="4" fontId="41" fillId="0" borderId="1" xfId="23" applyNumberFormat="1" applyFont="1" applyFill="1" applyBorder="1" applyAlignment="1">
      <alignment horizontal="center" vertical="center"/>
    </xf>
    <xf numFmtId="1" fontId="41" fillId="0" borderId="1" xfId="23" applyNumberFormat="1" applyFont="1" applyBorder="1" applyAlignment="1">
      <alignment horizontal="center" vertical="center"/>
    </xf>
    <xf numFmtId="4" fontId="41" fillId="13" borderId="1" xfId="23" applyNumberFormat="1" applyFont="1" applyFill="1" applyBorder="1" applyAlignment="1">
      <alignment horizontal="center" vertical="center"/>
    </xf>
    <xf numFmtId="0" fontId="41" fillId="0" borderId="1" xfId="23" applyNumberFormat="1" applyFont="1" applyFill="1" applyBorder="1" applyAlignment="1">
      <alignment horizontal="center" vertical="center" wrapText="1"/>
    </xf>
    <xf numFmtId="0" fontId="41" fillId="0" borderId="1" xfId="23" applyNumberFormat="1" applyFont="1" applyBorder="1" applyAlignment="1">
      <alignment horizontal="center" vertical="center" wrapText="1"/>
    </xf>
    <xf numFmtId="0" fontId="41" fillId="0" borderId="1" xfId="21" applyFont="1" applyFill="1" applyBorder="1" applyAlignment="1">
      <alignment horizontal="center" vertical="center" wrapText="1"/>
    </xf>
    <xf numFmtId="4" fontId="43" fillId="13" borderId="1" xfId="23" applyNumberFormat="1" applyFont="1" applyFill="1" applyBorder="1" applyAlignment="1">
      <alignment horizontal="right" vertical="center"/>
    </xf>
    <xf numFmtId="4" fontId="45" fillId="13" borderId="1" xfId="23" applyNumberFormat="1" applyFont="1" applyFill="1" applyBorder="1" applyAlignment="1">
      <alignment horizontal="right" vertical="center"/>
    </xf>
    <xf numFmtId="0" fontId="46" fillId="0" borderId="1" xfId="21" applyFont="1" applyBorder="1" applyAlignment="1">
      <alignment horizontal="center" vertical="center" wrapText="1"/>
    </xf>
    <xf numFmtId="166" fontId="47" fillId="13" borderId="1" xfId="21" applyNumberFormat="1" applyFont="1" applyFill="1" applyBorder="1" applyAlignment="1">
      <alignment horizontal="center" vertical="center" wrapText="1"/>
    </xf>
    <xf numFmtId="0" fontId="45" fillId="0" borderId="1" xfId="23" applyFont="1" applyFill="1" applyBorder="1" applyAlignment="1">
      <alignment horizontal="center" vertical="center" wrapText="1"/>
    </xf>
    <xf numFmtId="164" fontId="45" fillId="0" borderId="1" xfId="23" applyNumberFormat="1" applyFont="1" applyFill="1" applyBorder="1" applyAlignment="1">
      <alignment horizontal="center" vertical="center" wrapText="1"/>
    </xf>
    <xf numFmtId="49" fontId="45" fillId="0" borderId="1" xfId="23" applyNumberFormat="1" applyFont="1" applyFill="1" applyBorder="1" applyAlignment="1">
      <alignment horizontal="center" vertical="center" wrapText="1"/>
    </xf>
    <xf numFmtId="164" fontId="41" fillId="0" borderId="1" xfId="23" applyNumberFormat="1" applyFont="1" applyFill="1" applyBorder="1" applyAlignment="1">
      <alignment horizontal="center" vertical="center" wrapText="1"/>
    </xf>
    <xf numFmtId="164" fontId="41" fillId="17" borderId="1" xfId="23" applyNumberFormat="1" applyFont="1" applyFill="1" applyBorder="1" applyAlignment="1">
      <alignment horizontal="center" vertical="center"/>
    </xf>
    <xf numFmtId="49" fontId="41" fillId="17" borderId="1" xfId="23" applyNumberFormat="1" applyFont="1" applyFill="1" applyBorder="1" applyAlignment="1">
      <alignment horizontal="center" vertical="center" wrapText="1"/>
    </xf>
    <xf numFmtId="166" fontId="41" fillId="13" borderId="1" xfId="23" applyNumberFormat="1" applyFont="1" applyFill="1" applyBorder="1" applyAlignment="1">
      <alignment horizontal="center" vertical="center" wrapText="1"/>
    </xf>
    <xf numFmtId="0" fontId="42" fillId="12" borderId="0" xfId="23" applyFont="1" applyFill="1" applyAlignment="1">
      <alignment horizontal="center" vertical="center" wrapText="1"/>
    </xf>
    <xf numFmtId="2" fontId="42" fillId="12" borderId="1" xfId="23" applyNumberFormat="1" applyFont="1" applyFill="1" applyBorder="1" applyAlignment="1">
      <alignment horizontal="center" vertical="center" wrapText="1"/>
    </xf>
    <xf numFmtId="164" fontId="42" fillId="12" borderId="1" xfId="23" applyNumberFormat="1" applyFont="1" applyFill="1" applyBorder="1" applyAlignment="1">
      <alignment horizontal="center" vertical="center" wrapText="1"/>
    </xf>
    <xf numFmtId="0" fontId="31" fillId="0" borderId="0" xfId="21" applyFont="1"/>
    <xf numFmtId="164" fontId="31" fillId="0" borderId="0" xfId="21" applyNumberFormat="1" applyFont="1" applyAlignment="1">
      <alignment horizontal="right"/>
    </xf>
    <xf numFmtId="0" fontId="31" fillId="0" borderId="0" xfId="21" applyNumberFormat="1" applyFont="1"/>
    <xf numFmtId="0" fontId="31" fillId="0" borderId="0" xfId="21" applyFont="1" applyAlignment="1">
      <alignment horizontal="right"/>
    </xf>
    <xf numFmtId="164" fontId="31" fillId="0" borderId="0" xfId="21" applyNumberFormat="1" applyFont="1"/>
    <xf numFmtId="10" fontId="31" fillId="0" borderId="0" xfId="21" applyNumberFormat="1" applyFont="1"/>
    <xf numFmtId="4" fontId="31" fillId="0" borderId="0" xfId="21" applyNumberFormat="1" applyFont="1"/>
    <xf numFmtId="4" fontId="31" fillId="0" borderId="0" xfId="21" applyNumberFormat="1" applyFont="1" applyAlignment="1">
      <alignment horizontal="right"/>
    </xf>
    <xf numFmtId="9" fontId="31" fillId="0" borderId="0" xfId="21" applyNumberFormat="1" applyFont="1"/>
    <xf numFmtId="164" fontId="31" fillId="0" borderId="0" xfId="21" applyNumberFormat="1" applyFont="1" applyAlignment="1">
      <alignment horizontal="center"/>
    </xf>
    <xf numFmtId="0" fontId="31" fillId="0" borderId="0" xfId="21" applyFont="1" applyAlignment="1">
      <alignment horizontal="center"/>
    </xf>
    <xf numFmtId="164" fontId="30" fillId="0" borderId="1" xfId="21" applyNumberFormat="1" applyFont="1" applyBorder="1" applyAlignment="1">
      <alignment horizontal="right"/>
    </xf>
    <xf numFmtId="0" fontId="30" fillId="0" borderId="1" xfId="21" applyNumberFormat="1" applyFont="1" applyBorder="1" applyAlignment="1">
      <alignment horizontal="center" vertical="center"/>
    </xf>
    <xf numFmtId="4" fontId="30" fillId="0" borderId="1" xfId="21" applyNumberFormat="1" applyFont="1" applyBorder="1" applyAlignment="1">
      <alignment horizontal="right" vertical="center"/>
    </xf>
    <xf numFmtId="9" fontId="31" fillId="0" borderId="1" xfId="21" applyNumberFormat="1" applyFont="1" applyBorder="1"/>
    <xf numFmtId="164" fontId="30" fillId="0" borderId="1" xfId="21" applyNumberFormat="1" applyFont="1" applyBorder="1" applyAlignment="1">
      <alignment horizontal="center"/>
    </xf>
    <xf numFmtId="0" fontId="31" fillId="0" borderId="1" xfId="21" applyFont="1" applyBorder="1" applyAlignment="1">
      <alignment horizontal="center"/>
    </xf>
    <xf numFmtId="164" fontId="31" fillId="0" borderId="1" xfId="21" applyNumberFormat="1" applyFont="1" applyBorder="1" applyAlignment="1">
      <alignment horizontal="right" vertical="center"/>
    </xf>
    <xf numFmtId="0" fontId="31" fillId="0" borderId="1" xfId="21" applyNumberFormat="1" applyFont="1" applyBorder="1" applyAlignment="1">
      <alignment horizontal="center" vertical="center"/>
    </xf>
    <xf numFmtId="0" fontId="46" fillId="0" borderId="0" xfId="21" applyFont="1"/>
    <xf numFmtId="164" fontId="46" fillId="0" borderId="1" xfId="21" applyNumberFormat="1" applyFont="1" applyBorder="1" applyAlignment="1">
      <alignment horizontal="right" vertical="center"/>
    </xf>
    <xf numFmtId="0" fontId="31" fillId="13" borderId="1" xfId="21" applyNumberFormat="1" applyFont="1" applyFill="1" applyBorder="1" applyAlignment="1">
      <alignment horizontal="center" vertical="center" wrapText="1"/>
    </xf>
    <xf numFmtId="0" fontId="31" fillId="13" borderId="1" xfId="21" applyNumberFormat="1" applyFont="1" applyFill="1" applyBorder="1" applyAlignment="1">
      <alignment horizontal="center" vertical="center"/>
    </xf>
    <xf numFmtId="4" fontId="31" fillId="13" borderId="1" xfId="21" applyNumberFormat="1" applyFont="1" applyFill="1" applyBorder="1" applyAlignment="1">
      <alignment horizontal="right" vertical="center"/>
    </xf>
    <xf numFmtId="4" fontId="31" fillId="0" borderId="1" xfId="21" applyNumberFormat="1" applyFont="1" applyBorder="1" applyAlignment="1">
      <alignment horizontal="right" vertical="center"/>
    </xf>
    <xf numFmtId="9" fontId="46" fillId="0" borderId="1" xfId="21" applyNumberFormat="1" applyFont="1" applyBorder="1" applyAlignment="1">
      <alignment horizontal="center" vertical="center"/>
    </xf>
    <xf numFmtId="164" fontId="46" fillId="0" borderId="1" xfId="21" applyNumberFormat="1" applyFont="1" applyBorder="1" applyAlignment="1">
      <alignment horizontal="center" vertical="center"/>
    </xf>
    <xf numFmtId="0" fontId="46" fillId="0" borderId="1" xfId="21" applyFont="1" applyBorder="1" applyAlignment="1">
      <alignment horizontal="center" vertical="center"/>
    </xf>
    <xf numFmtId="0" fontId="31" fillId="13" borderId="1" xfId="21" applyFont="1" applyFill="1" applyBorder="1" applyAlignment="1">
      <alignment horizontal="center"/>
    </xf>
    <xf numFmtId="0" fontId="31" fillId="13" borderId="1" xfId="21" applyFont="1" applyFill="1" applyBorder="1" applyAlignment="1">
      <alignment horizontal="center" vertical="center"/>
    </xf>
    <xf numFmtId="0" fontId="46" fillId="13" borderId="1" xfId="21" applyNumberFormat="1" applyFont="1" applyFill="1" applyBorder="1" applyAlignment="1">
      <alignment horizontal="center" vertical="center"/>
    </xf>
    <xf numFmtId="0" fontId="46" fillId="13" borderId="1" xfId="21" applyNumberFormat="1" applyFont="1" applyFill="1" applyBorder="1" applyAlignment="1">
      <alignment horizontal="center" vertical="center" wrapText="1"/>
    </xf>
    <xf numFmtId="164" fontId="46" fillId="0" borderId="1" xfId="21" applyNumberFormat="1" applyFont="1" applyBorder="1" applyAlignment="1">
      <alignment horizontal="right"/>
    </xf>
    <xf numFmtId="9" fontId="31" fillId="0" borderId="1" xfId="21" applyNumberFormat="1" applyFont="1" applyBorder="1" applyAlignment="1">
      <alignment horizontal="center" vertical="center"/>
    </xf>
    <xf numFmtId="164" fontId="31" fillId="0" borderId="1" xfId="21" applyNumberFormat="1" applyFont="1" applyBorder="1" applyAlignment="1">
      <alignment horizontal="center" vertical="center"/>
    </xf>
    <xf numFmtId="0" fontId="31" fillId="0" borderId="1" xfId="21" applyFont="1" applyBorder="1" applyAlignment="1">
      <alignment horizontal="center" vertical="center"/>
    </xf>
    <xf numFmtId="0" fontId="31" fillId="0" borderId="0" xfId="21" applyFont="1" applyAlignment="1">
      <alignment wrapText="1"/>
    </xf>
    <xf numFmtId="164" fontId="30" fillId="0" borderId="1" xfId="21" applyNumberFormat="1" applyFont="1" applyBorder="1" applyAlignment="1">
      <alignment horizontal="center" vertical="center" wrapText="1"/>
    </xf>
    <xf numFmtId="0" fontId="30" fillId="0" borderId="1" xfId="21" applyNumberFormat="1" applyFont="1" applyBorder="1" applyAlignment="1">
      <alignment horizontal="center" vertical="center" wrapText="1"/>
    </xf>
    <xf numFmtId="0" fontId="30" fillId="0" borderId="1" xfId="21" applyFont="1" applyBorder="1" applyAlignment="1">
      <alignment horizontal="center" vertical="center" wrapText="1"/>
    </xf>
    <xf numFmtId="0" fontId="32" fillId="0" borderId="0" xfId="21" applyFont="1" applyAlignment="1">
      <alignment vertical="center"/>
    </xf>
    <xf numFmtId="3" fontId="32" fillId="0" borderId="0" xfId="21" applyNumberFormat="1" applyFont="1" applyAlignment="1">
      <alignment vertical="center"/>
    </xf>
    <xf numFmtId="0" fontId="32" fillId="0" borderId="0" xfId="21" applyFont="1" applyAlignment="1">
      <alignment horizontal="center" vertical="center"/>
    </xf>
    <xf numFmtId="4" fontId="48" fillId="12" borderId="1" xfId="21" applyNumberFormat="1" applyFont="1" applyFill="1" applyBorder="1" applyAlignment="1">
      <alignment vertical="center"/>
    </xf>
    <xf numFmtId="3" fontId="48" fillId="12" borderId="1" xfId="21" applyNumberFormat="1" applyFont="1" applyFill="1" applyBorder="1" applyAlignment="1">
      <alignment vertical="center"/>
    </xf>
    <xf numFmtId="4" fontId="48" fillId="0" borderId="1" xfId="21" applyNumberFormat="1" applyFont="1" applyBorder="1" applyAlignment="1">
      <alignment vertical="center"/>
    </xf>
    <xf numFmtId="3" fontId="48" fillId="0" borderId="1" xfId="21" applyNumberFormat="1" applyFont="1" applyBorder="1" applyAlignment="1">
      <alignment vertical="center"/>
    </xf>
    <xf numFmtId="0" fontId="49" fillId="0" borderId="37" xfId="21" applyFont="1" applyBorder="1" applyAlignment="1">
      <alignment vertical="center" wrapText="1"/>
    </xf>
    <xf numFmtId="0" fontId="49" fillId="0" borderId="38" xfId="21" applyFont="1" applyBorder="1" applyAlignment="1">
      <alignment vertical="center" wrapText="1"/>
    </xf>
    <xf numFmtId="3" fontId="49" fillId="0" borderId="39" xfId="21" applyNumberFormat="1" applyFont="1" applyBorder="1" applyAlignment="1">
      <alignment vertical="center" wrapText="1"/>
    </xf>
    <xf numFmtId="3" fontId="49" fillId="0" borderId="38" xfId="21" applyNumberFormat="1" applyFont="1" applyBorder="1" applyAlignment="1">
      <alignment vertical="center" wrapText="1"/>
    </xf>
    <xf numFmtId="0" fontId="49" fillId="0" borderId="38" xfId="21" applyFont="1" applyBorder="1" applyAlignment="1">
      <alignment horizontal="center" vertical="center" wrapText="1"/>
    </xf>
    <xf numFmtId="0" fontId="49" fillId="0" borderId="40" xfId="21" applyFont="1" applyBorder="1" applyAlignment="1">
      <alignment vertical="center" wrapText="1"/>
    </xf>
    <xf numFmtId="0" fontId="49" fillId="0" borderId="41" xfId="21" applyFont="1" applyBorder="1" applyAlignment="1">
      <alignment vertical="center" wrapText="1"/>
    </xf>
    <xf numFmtId="3" fontId="48" fillId="0" borderId="38" xfId="21" applyNumberFormat="1" applyFont="1" applyBorder="1" applyAlignment="1">
      <alignment vertical="center" wrapText="1"/>
    </xf>
    <xf numFmtId="3" fontId="49" fillId="0" borderId="41" xfId="21" applyNumberFormat="1" applyFont="1" applyBorder="1" applyAlignment="1">
      <alignment vertical="center" wrapText="1"/>
    </xf>
    <xf numFmtId="0" fontId="49" fillId="0" borderId="41" xfId="21" applyFont="1" applyBorder="1" applyAlignment="1">
      <alignment horizontal="center" vertical="center" wrapText="1"/>
    </xf>
    <xf numFmtId="3" fontId="48" fillId="0" borderId="41" xfId="21" applyNumberFormat="1" applyFont="1" applyBorder="1" applyAlignment="1">
      <alignment vertical="center" wrapText="1"/>
    </xf>
    <xf numFmtId="4" fontId="49" fillId="0" borderId="1" xfId="21" applyNumberFormat="1" applyFont="1" applyBorder="1" applyAlignment="1">
      <alignment vertical="center"/>
    </xf>
    <xf numFmtId="166" fontId="49" fillId="0" borderId="1" xfId="21" applyNumberFormat="1" applyFont="1" applyBorder="1" applyAlignment="1">
      <alignment vertical="center"/>
    </xf>
    <xf numFmtId="0" fontId="49" fillId="0" borderId="1" xfId="21" applyFont="1" applyBorder="1" applyAlignment="1">
      <alignment vertical="center" wrapText="1"/>
    </xf>
    <xf numFmtId="3" fontId="48" fillId="0" borderId="18" xfId="21" applyNumberFormat="1" applyFont="1" applyBorder="1" applyAlignment="1">
      <alignment horizontal="center" vertical="center" wrapText="1"/>
    </xf>
    <xf numFmtId="3" fontId="49" fillId="0" borderId="12" xfId="21" applyNumberFormat="1" applyFont="1" applyBorder="1" applyAlignment="1">
      <alignment vertical="center" wrapText="1"/>
    </xf>
    <xf numFmtId="0" fontId="49" fillId="0" borderId="40" xfId="21" applyFont="1" applyBorder="1" applyAlignment="1">
      <alignment horizontal="center" vertical="center" wrapText="1"/>
    </xf>
    <xf numFmtId="3" fontId="48" fillId="0" borderId="17" xfId="21" applyNumberFormat="1" applyFont="1" applyBorder="1" applyAlignment="1">
      <alignment horizontal="center" vertical="center" wrapText="1"/>
    </xf>
    <xf numFmtId="3" fontId="48" fillId="0" borderId="11" xfId="21" applyNumberFormat="1" applyFont="1" applyBorder="1" applyAlignment="1">
      <alignment horizontal="center" vertical="center" wrapText="1"/>
    </xf>
    <xf numFmtId="3" fontId="49" fillId="0" borderId="17" xfId="21" applyNumberFormat="1" applyFont="1" applyBorder="1" applyAlignment="1">
      <alignment vertical="center" wrapText="1"/>
    </xf>
    <xf numFmtId="3" fontId="49" fillId="13" borderId="12" xfId="21" applyNumberFormat="1" applyFont="1" applyFill="1" applyBorder="1" applyAlignment="1">
      <alignment vertical="center" wrapText="1"/>
    </xf>
    <xf numFmtId="0" fontId="49" fillId="13" borderId="1" xfId="21" applyFont="1" applyFill="1" applyBorder="1" applyAlignment="1">
      <alignment vertical="center" wrapText="1"/>
    </xf>
    <xf numFmtId="3" fontId="48" fillId="0" borderId="17" xfId="21" applyNumberFormat="1" applyFont="1" applyBorder="1" applyAlignment="1">
      <alignment vertical="center" wrapText="1"/>
    </xf>
    <xf numFmtId="3" fontId="49" fillId="0" borderId="11" xfId="21" applyNumberFormat="1" applyFont="1" applyBorder="1" applyAlignment="1">
      <alignment vertical="center" wrapText="1"/>
    </xf>
    <xf numFmtId="0" fontId="48" fillId="12" borderId="1" xfId="21" applyFont="1" applyFill="1" applyBorder="1" applyAlignment="1">
      <alignment horizontal="center" vertical="center" wrapText="1"/>
    </xf>
    <xf numFmtId="0" fontId="48" fillId="12" borderId="40" xfId="21" applyFont="1" applyFill="1" applyBorder="1" applyAlignment="1">
      <alignment horizontal="center" vertical="center" wrapText="1"/>
    </xf>
    <xf numFmtId="0" fontId="48" fillId="12" borderId="41" xfId="21" applyFont="1" applyFill="1" applyBorder="1" applyAlignment="1">
      <alignment horizontal="center" vertical="center" wrapText="1"/>
    </xf>
    <xf numFmtId="3" fontId="48" fillId="12" borderId="38" xfId="21" applyNumberFormat="1" applyFont="1" applyFill="1" applyBorder="1" applyAlignment="1">
      <alignment horizontal="center" vertical="center" wrapText="1"/>
    </xf>
    <xf numFmtId="3" fontId="48" fillId="12" borderId="41" xfId="21" applyNumberFormat="1" applyFont="1" applyFill="1" applyBorder="1" applyAlignment="1">
      <alignment horizontal="center" vertical="center" wrapText="1"/>
    </xf>
    <xf numFmtId="0" fontId="31" fillId="0" borderId="0" xfId="24" applyFont="1" applyBorder="1" applyAlignment="1">
      <alignment horizontal="center" vertical="center" wrapText="1"/>
    </xf>
    <xf numFmtId="164" fontId="31" fillId="0" borderId="0" xfId="24" applyNumberFormat="1" applyFont="1" applyBorder="1" applyAlignment="1">
      <alignment horizontal="center" vertical="center" wrapText="1"/>
    </xf>
    <xf numFmtId="0" fontId="31" fillId="13" borderId="1" xfId="24" applyFont="1" applyFill="1" applyBorder="1" applyAlignment="1">
      <alignment horizontal="center" vertical="center" wrapText="1"/>
    </xf>
    <xf numFmtId="0" fontId="46" fillId="13" borderId="1" xfId="24" applyFont="1" applyFill="1" applyBorder="1" applyAlignment="1">
      <alignment horizontal="center" vertical="center" wrapText="1"/>
    </xf>
    <xf numFmtId="0" fontId="52" fillId="13" borderId="1" xfId="25" applyFont="1" applyFill="1" applyBorder="1" applyAlignment="1">
      <alignment horizontal="center" vertical="center" wrapText="1"/>
    </xf>
    <xf numFmtId="49" fontId="52" fillId="13" borderId="1" xfId="25" applyNumberFormat="1" applyFont="1" applyFill="1" applyBorder="1" applyAlignment="1">
      <alignment horizontal="center" vertical="center" wrapText="1"/>
    </xf>
    <xf numFmtId="164" fontId="31" fillId="13" borderId="1" xfId="24" applyNumberFormat="1" applyFont="1" applyFill="1" applyBorder="1" applyAlignment="1">
      <alignment horizontal="center" vertical="center" wrapText="1"/>
    </xf>
    <xf numFmtId="44" fontId="31" fillId="13" borderId="1" xfId="24" applyNumberFormat="1" applyFont="1" applyFill="1" applyBorder="1" applyAlignment="1">
      <alignment horizontal="center" vertical="center" wrapText="1"/>
    </xf>
    <xf numFmtId="4" fontId="31" fillId="13" borderId="1" xfId="24" applyNumberFormat="1" applyFont="1" applyFill="1" applyBorder="1" applyAlignment="1">
      <alignment horizontal="center" vertical="center" wrapText="1"/>
    </xf>
    <xf numFmtId="3" fontId="46" fillId="13" borderId="1" xfId="24" applyNumberFormat="1" applyFont="1" applyFill="1" applyBorder="1" applyAlignment="1">
      <alignment horizontal="center" vertical="center" wrapText="1"/>
    </xf>
    <xf numFmtId="164" fontId="46" fillId="13" borderId="1" xfId="24" applyNumberFormat="1" applyFont="1" applyFill="1" applyBorder="1" applyAlignment="1">
      <alignment horizontal="center" vertical="center" wrapText="1"/>
    </xf>
    <xf numFmtId="1" fontId="30" fillId="13" borderId="1" xfId="24" applyNumberFormat="1" applyFont="1" applyFill="1" applyBorder="1" applyAlignment="1">
      <alignment horizontal="center" vertical="center" wrapText="1"/>
    </xf>
    <xf numFmtId="0" fontId="16" fillId="0" borderId="0" xfId="22"/>
    <xf numFmtId="168" fontId="16" fillId="0" borderId="0" xfId="22" applyNumberFormat="1"/>
    <xf numFmtId="0" fontId="49" fillId="0" borderId="0" xfId="22" applyFont="1" applyBorder="1" applyAlignment="1">
      <alignment vertical="center"/>
    </xf>
    <xf numFmtId="0" fontId="48" fillId="18" borderId="1" xfId="22" applyFont="1" applyFill="1" applyBorder="1" applyAlignment="1">
      <alignment horizontal="center" vertical="center"/>
    </xf>
    <xf numFmtId="168" fontId="48" fillId="18" borderId="1" xfId="22" applyNumberFormat="1" applyFont="1" applyFill="1" applyBorder="1" applyAlignment="1">
      <alignment vertical="center" wrapText="1"/>
    </xf>
    <xf numFmtId="1" fontId="48" fillId="18" borderId="1" xfId="22" applyNumberFormat="1" applyFont="1" applyFill="1" applyBorder="1" applyAlignment="1">
      <alignment vertical="center" wrapText="1"/>
    </xf>
    <xf numFmtId="1" fontId="48" fillId="18" borderId="1" xfId="22" applyNumberFormat="1" applyFont="1" applyFill="1" applyBorder="1" applyAlignment="1">
      <alignment horizontal="center" vertical="center" wrapText="1"/>
    </xf>
    <xf numFmtId="0" fontId="53" fillId="0" borderId="0" xfId="22" applyFont="1" applyBorder="1" applyAlignment="1">
      <alignment horizontal="center" vertical="center"/>
    </xf>
    <xf numFmtId="168" fontId="53" fillId="19" borderId="1" xfId="22" applyNumberFormat="1" applyFont="1" applyFill="1" applyBorder="1" applyAlignment="1">
      <alignment horizontal="center" vertical="center"/>
    </xf>
    <xf numFmtId="0" fontId="53" fillId="19" borderId="1" xfId="22" applyFont="1" applyFill="1" applyBorder="1" applyAlignment="1">
      <alignment horizontal="center" vertical="center"/>
    </xf>
    <xf numFmtId="0" fontId="53" fillId="19" borderId="1" xfId="22" applyFont="1" applyFill="1" applyBorder="1" applyAlignment="1">
      <alignment horizontal="center" vertical="center" wrapText="1"/>
    </xf>
    <xf numFmtId="170" fontId="53" fillId="19" borderId="1" xfId="22" applyNumberFormat="1" applyFont="1" applyFill="1" applyBorder="1" applyAlignment="1">
      <alignment horizontal="center" vertical="center"/>
    </xf>
    <xf numFmtId="0" fontId="53" fillId="19" borderId="0" xfId="22" applyFont="1" applyFill="1" applyBorder="1" applyAlignment="1">
      <alignment horizontal="center" vertical="center"/>
    </xf>
    <xf numFmtId="0" fontId="49" fillId="0" borderId="0" xfId="22" applyFont="1" applyBorder="1" applyAlignment="1">
      <alignment horizontal="center" vertical="center"/>
    </xf>
    <xf numFmtId="0" fontId="53" fillId="19" borderId="1" xfId="21" applyFont="1" applyFill="1" applyBorder="1" applyAlignment="1">
      <alignment horizontal="center" vertical="center"/>
    </xf>
    <xf numFmtId="170" fontId="53" fillId="19" borderId="1" xfId="21" applyNumberFormat="1" applyFont="1" applyFill="1" applyBorder="1" applyAlignment="1">
      <alignment horizontal="center" vertical="center"/>
    </xf>
    <xf numFmtId="0" fontId="16" fillId="0" borderId="0" xfId="22" applyFont="1" applyBorder="1"/>
    <xf numFmtId="0" fontId="49" fillId="19" borderId="1" xfId="22" applyFont="1" applyFill="1" applyBorder="1" applyAlignment="1">
      <alignment horizontal="center" vertical="center"/>
    </xf>
    <xf numFmtId="168" fontId="49" fillId="19" borderId="1" xfId="22" applyNumberFormat="1" applyFont="1" applyFill="1" applyBorder="1" applyAlignment="1">
      <alignment horizontal="center" vertical="center"/>
    </xf>
    <xf numFmtId="170" fontId="49" fillId="19" borderId="1" xfId="22" applyNumberFormat="1" applyFont="1" applyFill="1" applyBorder="1" applyAlignment="1">
      <alignment horizontal="center" vertical="center"/>
    </xf>
    <xf numFmtId="0" fontId="49" fillId="19" borderId="1" xfId="22" applyFont="1" applyFill="1" applyBorder="1" applyAlignment="1">
      <alignment horizontal="center" vertical="center" wrapText="1"/>
    </xf>
    <xf numFmtId="169" fontId="53" fillId="19" borderId="1" xfId="22" applyNumberFormat="1" applyFont="1" applyFill="1" applyBorder="1" applyAlignment="1">
      <alignment horizontal="center" vertical="center" wrapText="1"/>
    </xf>
    <xf numFmtId="0" fontId="16" fillId="0" borderId="0" xfId="22" applyBorder="1"/>
    <xf numFmtId="168" fontId="53" fillId="19" borderId="1" xfId="21" applyNumberFormat="1" applyFont="1" applyFill="1" applyBorder="1" applyAlignment="1">
      <alignment horizontal="center" vertical="center"/>
    </xf>
    <xf numFmtId="170" fontId="53" fillId="0" borderId="1" xfId="21" applyNumberFormat="1" applyFont="1" applyBorder="1" applyAlignment="1">
      <alignment horizontal="center" vertical="center" wrapText="1"/>
    </xf>
    <xf numFmtId="169" fontId="53" fillId="19" borderId="1" xfId="21" applyNumberFormat="1" applyFont="1" applyFill="1" applyBorder="1" applyAlignment="1">
      <alignment horizontal="center" vertical="center" wrapText="1"/>
    </xf>
    <xf numFmtId="0" fontId="53" fillId="0" borderId="1" xfId="22" applyFont="1" applyBorder="1" applyAlignment="1">
      <alignment horizontal="center" vertical="center"/>
    </xf>
    <xf numFmtId="0" fontId="54" fillId="0" borderId="0" xfId="22" applyFont="1" applyBorder="1"/>
    <xf numFmtId="0" fontId="16" fillId="0" borderId="1" xfId="22" applyBorder="1" applyAlignment="1">
      <alignment horizontal="center"/>
    </xf>
    <xf numFmtId="0" fontId="49" fillId="0" borderId="1" xfId="22" applyFont="1" applyBorder="1" applyAlignment="1">
      <alignment horizontal="center"/>
    </xf>
    <xf numFmtId="0" fontId="55" fillId="0" borderId="0" xfId="22" applyFont="1" applyBorder="1"/>
    <xf numFmtId="171" fontId="48" fillId="18" borderId="1" xfId="22" applyNumberFormat="1" applyFont="1" applyFill="1" applyBorder="1" applyAlignment="1">
      <alignment horizontal="center" vertical="center" wrapText="1"/>
    </xf>
    <xf numFmtId="169" fontId="48" fillId="18" borderId="1" xfId="22" applyNumberFormat="1" applyFont="1" applyFill="1" applyBorder="1" applyAlignment="1">
      <alignment horizontal="center" vertical="center" wrapText="1"/>
    </xf>
    <xf numFmtId="0" fontId="46" fillId="13" borderId="1" xfId="25" applyFont="1" applyFill="1" applyBorder="1" applyAlignment="1">
      <alignment horizontal="center" vertical="top" wrapText="1"/>
    </xf>
    <xf numFmtId="0" fontId="30" fillId="13" borderId="1" xfId="24" applyFont="1" applyFill="1" applyBorder="1" applyAlignment="1">
      <alignment horizontal="center" vertical="center" wrapText="1"/>
    </xf>
    <xf numFmtId="0" fontId="31" fillId="0" borderId="27" xfId="21" applyFont="1" applyBorder="1" applyAlignment="1">
      <alignment horizontal="center" vertical="center"/>
    </xf>
    <xf numFmtId="0" fontId="41" fillId="0" borderId="1" xfId="23" applyFont="1" applyBorder="1" applyAlignment="1">
      <alignment horizontal="center" vertical="center"/>
    </xf>
    <xf numFmtId="0" fontId="41" fillId="0" borderId="1" xfId="23" applyFont="1" applyBorder="1" applyAlignment="1">
      <alignment horizontal="center" vertical="center" wrapText="1"/>
    </xf>
    <xf numFmtId="4" fontId="42" fillId="13" borderId="1" xfId="23" applyNumberFormat="1" applyFont="1" applyFill="1" applyBorder="1" applyAlignment="1">
      <alignment horizontal="right" vertical="center"/>
    </xf>
    <xf numFmtId="0" fontId="41" fillId="0" borderId="1" xfId="21" applyFont="1" applyBorder="1" applyAlignment="1">
      <alignment horizontal="center" vertical="center"/>
    </xf>
    <xf numFmtId="0" fontId="41" fillId="0" borderId="1" xfId="21" applyFont="1" applyBorder="1" applyAlignment="1">
      <alignment horizontal="center" vertical="center" wrapText="1"/>
    </xf>
    <xf numFmtId="0" fontId="41" fillId="0" borderId="11" xfId="21" applyFont="1" applyBorder="1" applyAlignment="1">
      <alignment horizontal="center" vertical="center" wrapText="1"/>
    </xf>
    <xf numFmtId="4" fontId="42" fillId="13" borderId="11" xfId="23" applyNumberFormat="1" applyFont="1" applyFill="1" applyBorder="1" applyAlignment="1">
      <alignment horizontal="right" vertical="center"/>
    </xf>
    <xf numFmtId="4" fontId="42" fillId="13" borderId="18" xfId="23" applyNumberFormat="1" applyFont="1" applyFill="1" applyBorder="1" applyAlignment="1">
      <alignment horizontal="right" vertical="center"/>
    </xf>
    <xf numFmtId="49" fontId="41" fillId="0" borderId="1" xfId="23" applyNumberFormat="1" applyFont="1" applyBorder="1" applyAlignment="1">
      <alignment horizontal="center" vertical="center" wrapText="1"/>
    </xf>
    <xf numFmtId="164" fontId="41" fillId="0" borderId="1" xfId="23" applyNumberFormat="1" applyFont="1" applyBorder="1" applyAlignment="1">
      <alignment horizontal="center" vertical="center"/>
    </xf>
    <xf numFmtId="164" fontId="41" fillId="0" borderId="1" xfId="21" applyNumberFormat="1" applyFont="1" applyBorder="1" applyAlignment="1">
      <alignment horizontal="center" vertical="center"/>
    </xf>
    <xf numFmtId="4" fontId="44" fillId="0" borderId="18" xfId="21" applyNumberFormat="1" applyFont="1" applyBorder="1" applyAlignment="1">
      <alignment horizontal="right" vertical="center"/>
    </xf>
    <xf numFmtId="4" fontId="24" fillId="13" borderId="18" xfId="21" applyNumberFormat="1" applyFont="1" applyFill="1" applyBorder="1" applyAlignment="1">
      <alignment horizontal="right" vertical="center"/>
    </xf>
    <xf numFmtId="0" fontId="56" fillId="0" borderId="0" xfId="0" applyFont="1" applyAlignment="1">
      <alignment horizontal="center" vertical="center"/>
    </xf>
    <xf numFmtId="0" fontId="44" fillId="0" borderId="0" xfId="0" applyFont="1" applyAlignment="1">
      <alignment vertical="center" wrapText="1"/>
    </xf>
    <xf numFmtId="0" fontId="56" fillId="0" borderId="0" xfId="0" applyFont="1" applyAlignment="1">
      <alignment vertical="center"/>
    </xf>
    <xf numFmtId="164" fontId="56" fillId="0" borderId="0" xfId="0" applyNumberFormat="1" applyFont="1" applyAlignment="1">
      <alignment vertical="center"/>
    </xf>
    <xf numFmtId="0" fontId="56" fillId="0" borderId="0" xfId="0" applyFont="1" applyAlignment="1">
      <alignment horizontal="center" vertical="center" wrapText="1"/>
    </xf>
    <xf numFmtId="49" fontId="56" fillId="0" borderId="0" xfId="0" applyNumberFormat="1" applyFont="1" applyFill="1" applyAlignment="1">
      <alignment vertical="center"/>
    </xf>
    <xf numFmtId="0" fontId="56" fillId="0" borderId="0" xfId="0" applyFont="1" applyAlignment="1">
      <alignment horizontal="right" vertical="center" wrapText="1"/>
    </xf>
    <xf numFmtId="0" fontId="57" fillId="12" borderId="1" xfId="0" applyFont="1" applyFill="1" applyBorder="1" applyAlignment="1">
      <alignment horizontal="center" vertical="center"/>
    </xf>
    <xf numFmtId="0" fontId="57" fillId="12" borderId="1" xfId="0" applyFont="1" applyFill="1" applyBorder="1" applyAlignment="1">
      <alignment horizontal="center" vertical="center" wrapText="1"/>
    </xf>
    <xf numFmtId="49" fontId="57" fillId="1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164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49" fontId="16" fillId="0" borderId="11" xfId="0" applyNumberFormat="1" applyFont="1" applyBorder="1" applyAlignment="1">
      <alignment horizontal="center" vertical="center"/>
    </xf>
    <xf numFmtId="164" fontId="60" fillId="12" borderId="1" xfId="0" applyNumberFormat="1" applyFont="1" applyFill="1" applyBorder="1" applyAlignment="1">
      <alignment horizontal="center" vertical="center"/>
    </xf>
    <xf numFmtId="0" fontId="5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61" fillId="0" borderId="1" xfId="0" applyFont="1" applyBorder="1" applyAlignment="1">
      <alignment horizontal="center" vertical="center" wrapText="1"/>
    </xf>
    <xf numFmtId="4" fontId="45" fillId="13" borderId="1" xfId="23" applyNumberFormat="1" applyFont="1" applyFill="1" applyBorder="1" applyAlignment="1">
      <alignment horizontal="center" vertical="center"/>
    </xf>
    <xf numFmtId="0" fontId="58" fillId="12" borderId="1" xfId="21" applyNumberFormat="1" applyFont="1" applyFill="1" applyBorder="1" applyAlignment="1">
      <alignment horizontal="center" vertical="center" wrapText="1"/>
    </xf>
    <xf numFmtId="0" fontId="62" fillId="0" borderId="0" xfId="21" applyFont="1"/>
    <xf numFmtId="49" fontId="58" fillId="12" borderId="1" xfId="21" applyNumberFormat="1" applyFont="1" applyFill="1" applyBorder="1" applyAlignment="1">
      <alignment horizontal="center" vertical="center" wrapText="1"/>
    </xf>
    <xf numFmtId="0" fontId="58" fillId="12" borderId="1" xfId="21" applyNumberFormat="1" applyFont="1" applyFill="1" applyBorder="1" applyAlignment="1">
      <alignment horizontal="center" vertical="center"/>
    </xf>
    <xf numFmtId="164" fontId="62" fillId="0" borderId="0" xfId="21" applyNumberFormat="1" applyFont="1"/>
    <xf numFmtId="0" fontId="63" fillId="0" borderId="0" xfId="21" applyNumberFormat="1" applyFont="1"/>
    <xf numFmtId="164" fontId="52" fillId="13" borderId="1" xfId="25" applyNumberFormat="1" applyFont="1" applyFill="1" applyBorder="1" applyAlignment="1">
      <alignment horizontal="center" vertical="center" wrapText="1"/>
    </xf>
    <xf numFmtId="2" fontId="31" fillId="13" borderId="1" xfId="24" applyNumberFormat="1" applyFont="1" applyFill="1" applyBorder="1" applyAlignment="1">
      <alignment horizontal="center" vertical="center" wrapText="1"/>
    </xf>
    <xf numFmtId="49" fontId="31" fillId="13" borderId="1" xfId="24" applyNumberFormat="1" applyFont="1" applyFill="1" applyBorder="1" applyAlignment="1">
      <alignment horizontal="center" vertical="center" wrapText="1"/>
    </xf>
    <xf numFmtId="49" fontId="46" fillId="13" borderId="1" xfId="24" applyNumberFormat="1" applyFont="1" applyFill="1" applyBorder="1" applyAlignment="1">
      <alignment horizontal="center" vertical="center" wrapText="1"/>
    </xf>
    <xf numFmtId="49" fontId="46" fillId="13" borderId="1" xfId="25" applyNumberFormat="1" applyFont="1" applyFill="1" applyBorder="1" applyAlignment="1">
      <alignment horizontal="center" vertical="center" wrapText="1"/>
    </xf>
    <xf numFmtId="49" fontId="51" fillId="13" borderId="1" xfId="24" applyNumberFormat="1" applyFont="1" applyFill="1" applyBorder="1" applyAlignment="1">
      <alignment horizontal="center" vertical="center" wrapText="1"/>
    </xf>
    <xf numFmtId="0" fontId="64" fillId="13" borderId="1" xfId="21" applyNumberFormat="1" applyFont="1" applyFill="1" applyBorder="1" applyAlignment="1">
      <alignment horizontal="center" vertical="center"/>
    </xf>
    <xf numFmtId="41" fontId="46" fillId="13" borderId="1" xfId="21" applyNumberFormat="1" applyFont="1" applyFill="1" applyBorder="1" applyAlignment="1">
      <alignment horizontal="center" vertical="center" wrapText="1"/>
    </xf>
    <xf numFmtId="164" fontId="46" fillId="13" borderId="1" xfId="21" applyNumberFormat="1" applyFont="1" applyFill="1" applyBorder="1" applyAlignment="1">
      <alignment horizontal="center" vertical="center"/>
    </xf>
    <xf numFmtId="165" fontId="46" fillId="13" borderId="1" xfId="21" applyNumberFormat="1" applyFont="1" applyFill="1" applyBorder="1" applyAlignment="1">
      <alignment horizontal="center" vertical="center"/>
    </xf>
    <xf numFmtId="0" fontId="46" fillId="13" borderId="1" xfId="21" applyNumberFormat="1" applyFont="1" applyFill="1" applyBorder="1" applyAlignment="1">
      <alignment horizontal="left" vertical="center" wrapText="1"/>
    </xf>
    <xf numFmtId="49" fontId="46" fillId="13" borderId="1" xfId="21" applyNumberFormat="1" applyFont="1" applyFill="1" applyBorder="1" applyAlignment="1" applyProtection="1">
      <alignment horizontal="center" vertical="center" wrapText="1"/>
      <protection locked="0"/>
    </xf>
    <xf numFmtId="0" fontId="46" fillId="13" borderId="1" xfId="21" applyFont="1" applyFill="1" applyBorder="1" applyAlignment="1">
      <alignment horizontal="center" vertical="center" wrapText="1"/>
    </xf>
    <xf numFmtId="165" fontId="65" fillId="13" borderId="1" xfId="21" applyNumberFormat="1" applyFont="1" applyFill="1" applyBorder="1" applyAlignment="1">
      <alignment horizontal="center" vertical="center" wrapText="1"/>
    </xf>
    <xf numFmtId="0" fontId="66" fillId="13" borderId="1" xfId="21" applyNumberFormat="1" applyFont="1" applyFill="1" applyBorder="1" applyAlignment="1">
      <alignment horizontal="left" vertical="center" wrapText="1"/>
    </xf>
    <xf numFmtId="0" fontId="65" fillId="13" borderId="1" xfId="21" applyNumberFormat="1" applyFont="1" applyFill="1" applyBorder="1" applyAlignment="1">
      <alignment horizontal="left" vertical="center" wrapText="1"/>
    </xf>
    <xf numFmtId="0" fontId="69" fillId="13" borderId="1" xfId="21" applyNumberFormat="1" applyFont="1" applyFill="1" applyBorder="1" applyAlignment="1">
      <alignment horizontal="left" vertical="center" wrapText="1"/>
    </xf>
    <xf numFmtId="165" fontId="46" fillId="13" borderId="1" xfId="21" applyNumberFormat="1" applyFont="1" applyFill="1" applyBorder="1" applyAlignment="1">
      <alignment horizontal="center" vertical="center" wrapText="1"/>
    </xf>
    <xf numFmtId="0" fontId="31" fillId="13" borderId="1" xfId="21" applyNumberFormat="1" applyFont="1" applyFill="1" applyBorder="1" applyAlignment="1">
      <alignment horizontal="left" vertical="center" wrapText="1"/>
    </xf>
    <xf numFmtId="0" fontId="46" fillId="12" borderId="1" xfId="21" applyNumberFormat="1" applyFont="1" applyFill="1" applyBorder="1" applyAlignment="1">
      <alignment horizontal="center" vertical="center"/>
    </xf>
    <xf numFmtId="0" fontId="46" fillId="12" borderId="1" xfId="21" applyFont="1" applyFill="1" applyBorder="1" applyAlignment="1">
      <alignment horizontal="center" vertical="center" wrapText="1"/>
    </xf>
    <xf numFmtId="164" fontId="71" fillId="12" borderId="1" xfId="21" applyNumberFormat="1" applyFont="1" applyFill="1" applyBorder="1" applyAlignment="1">
      <alignment horizontal="center" vertical="center"/>
    </xf>
    <xf numFmtId="165" fontId="71" fillId="12" borderId="1" xfId="21" applyNumberFormat="1" applyFont="1" applyFill="1" applyBorder="1" applyAlignment="1">
      <alignment horizontal="center" vertical="center"/>
    </xf>
    <xf numFmtId="0" fontId="46" fillId="12" borderId="1" xfId="21" applyNumberFormat="1" applyFont="1" applyFill="1" applyBorder="1" applyAlignment="1">
      <alignment horizontal="center" vertical="center" wrapText="1"/>
    </xf>
    <xf numFmtId="0" fontId="71" fillId="12" borderId="11" xfId="21" applyNumberFormat="1" applyFont="1" applyFill="1" applyBorder="1" applyAlignment="1">
      <alignment horizontal="center" vertical="center" wrapText="1"/>
    </xf>
    <xf numFmtId="0" fontId="71" fillId="12" borderId="1" xfId="21" applyFont="1" applyFill="1" applyBorder="1" applyAlignment="1">
      <alignment horizontal="center" vertical="center" wrapText="1"/>
    </xf>
    <xf numFmtId="164" fontId="71" fillId="12" borderId="1" xfId="21" applyNumberFormat="1" applyFont="1" applyFill="1" applyBorder="1" applyAlignment="1">
      <alignment horizontal="center" vertical="center" wrapText="1"/>
    </xf>
    <xf numFmtId="165" fontId="71" fillId="12" borderId="12" xfId="21" applyNumberFormat="1" applyFont="1" applyFill="1" applyBorder="1" applyAlignment="1">
      <alignment horizontal="center" vertical="center" wrapText="1"/>
    </xf>
    <xf numFmtId="0" fontId="71" fillId="12" borderId="1" xfId="21" applyNumberFormat="1" applyFont="1" applyFill="1" applyBorder="1" applyAlignment="1">
      <alignment horizontal="center" vertical="center" wrapText="1"/>
    </xf>
    <xf numFmtId="0" fontId="18" fillId="0" borderId="18" xfId="22" applyFont="1" applyFill="1" applyBorder="1" applyAlignment="1">
      <alignment horizontal="left" vertical="center"/>
    </xf>
    <xf numFmtId="0" fontId="18" fillId="0" borderId="18" xfId="22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18" xfId="22" applyFont="1" applyBorder="1" applyAlignment="1">
      <alignment horizontal="center" vertical="center" wrapText="1"/>
    </xf>
    <xf numFmtId="0" fontId="18" fillId="0" borderId="1" xfId="23" applyFont="1" applyFill="1" applyBorder="1" applyAlignment="1">
      <alignment horizontal="center" vertical="center" wrapText="1"/>
    </xf>
    <xf numFmtId="0" fontId="26" fillId="14" borderId="1" xfId="22" applyFont="1" applyFill="1" applyBorder="1" applyAlignment="1">
      <alignment horizontal="center" vertical="center" wrapText="1"/>
    </xf>
    <xf numFmtId="0" fontId="18" fillId="0" borderId="1" xfId="22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/>
    </xf>
    <xf numFmtId="0" fontId="18" fillId="0" borderId="1" xfId="23" applyFont="1" applyBorder="1" applyAlignment="1">
      <alignment horizontal="center" vertical="center" wrapText="1"/>
    </xf>
    <xf numFmtId="49" fontId="18" fillId="0" borderId="1" xfId="21" applyNumberFormat="1" applyFont="1" applyBorder="1" applyAlignment="1">
      <alignment horizontal="center" vertical="center" wrapText="1"/>
    </xf>
    <xf numFmtId="0" fontId="18" fillId="0" borderId="1" xfId="21" applyFont="1" applyBorder="1" applyAlignment="1">
      <alignment horizontal="center" vertical="center" wrapText="1"/>
    </xf>
    <xf numFmtId="43" fontId="18" fillId="0" borderId="1" xfId="21" applyNumberFormat="1" applyFont="1" applyBorder="1" applyAlignment="1">
      <alignment horizontal="center" vertical="center" wrapText="1"/>
    </xf>
    <xf numFmtId="0" fontId="21" fillId="0" borderId="1" xfId="21" applyFont="1" applyBorder="1" applyAlignment="1">
      <alignment horizontal="center" vertical="center"/>
    </xf>
    <xf numFmtId="0" fontId="18" fillId="0" borderId="1" xfId="23" applyFont="1" applyFill="1" applyBorder="1" applyAlignment="1">
      <alignment horizontal="center" vertical="center"/>
    </xf>
    <xf numFmtId="0" fontId="30" fillId="20" borderId="1" xfId="24" applyFont="1" applyFill="1" applyBorder="1" applyAlignment="1">
      <alignment horizontal="center" vertical="center" wrapText="1"/>
    </xf>
    <xf numFmtId="0" fontId="59" fillId="12" borderId="12" xfId="0" applyFont="1" applyFill="1" applyBorder="1" applyAlignment="1">
      <alignment horizontal="center" vertical="center"/>
    </xf>
    <xf numFmtId="0" fontId="60" fillId="16" borderId="13" xfId="0" applyFont="1" applyFill="1" applyBorder="1" applyAlignment="1">
      <alignment horizontal="center" vertical="center"/>
    </xf>
    <xf numFmtId="0" fontId="60" fillId="16" borderId="14" xfId="0" applyFont="1" applyFill="1" applyBorder="1" applyAlignment="1">
      <alignment horizontal="center" vertical="center"/>
    </xf>
    <xf numFmtId="0" fontId="59" fillId="16" borderId="13" xfId="0" applyFont="1" applyFill="1" applyBorder="1" applyAlignment="1">
      <alignment horizontal="center" vertical="center"/>
    </xf>
    <xf numFmtId="0" fontId="59" fillId="16" borderId="14" xfId="0" applyFont="1" applyFill="1" applyBorder="1" applyAlignment="1">
      <alignment horizontal="center" vertical="center"/>
    </xf>
    <xf numFmtId="164" fontId="34" fillId="12" borderId="34" xfId="0" applyNumberFormat="1" applyFont="1" applyFill="1" applyBorder="1" applyAlignment="1">
      <alignment horizontal="center" vertical="center"/>
    </xf>
    <xf numFmtId="164" fontId="34" fillId="16" borderId="35" xfId="0" applyNumberFormat="1" applyFont="1" applyFill="1" applyBorder="1" applyAlignment="1">
      <alignment horizontal="center" vertical="center"/>
    </xf>
    <xf numFmtId="164" fontId="34" fillId="16" borderId="36" xfId="0" applyNumberFormat="1" applyFont="1" applyFill="1" applyBorder="1" applyAlignment="1">
      <alignment horizontal="center" vertical="center"/>
    </xf>
    <xf numFmtId="164" fontId="34" fillId="16" borderId="32" xfId="0" applyNumberFormat="1" applyFont="1" applyFill="1" applyBorder="1" applyAlignment="1">
      <alignment horizontal="center" vertical="center"/>
    </xf>
    <xf numFmtId="164" fontId="33" fillId="12" borderId="35" xfId="0" applyNumberFormat="1" applyFont="1" applyFill="1" applyBorder="1" applyAlignment="1">
      <alignment horizontal="left" vertical="center"/>
    </xf>
    <xf numFmtId="164" fontId="33" fillId="16" borderId="35" xfId="0" applyNumberFormat="1" applyFont="1" applyFill="1" applyBorder="1" applyAlignment="1">
      <alignment horizontal="left" vertical="center"/>
    </xf>
    <xf numFmtId="164" fontId="33" fillId="16" borderId="15" xfId="0" applyNumberFormat="1" applyFont="1" applyFill="1" applyBorder="1" applyAlignment="1">
      <alignment horizontal="left" vertical="center"/>
    </xf>
    <xf numFmtId="164" fontId="33" fillId="16" borderId="32" xfId="0" applyNumberFormat="1" applyFont="1" applyFill="1" applyBorder="1" applyAlignment="1">
      <alignment horizontal="left" vertical="center"/>
    </xf>
    <xf numFmtId="164" fontId="33" fillId="16" borderId="16" xfId="0" applyNumberFormat="1" applyFont="1" applyFill="1" applyBorder="1" applyAlignment="1">
      <alignment horizontal="left" vertical="center"/>
    </xf>
    <xf numFmtId="0" fontId="59" fillId="12" borderId="1" xfId="0" applyFont="1" applyFill="1" applyBorder="1" applyAlignment="1">
      <alignment horizontal="center" vertical="center"/>
    </xf>
    <xf numFmtId="0" fontId="60" fillId="16" borderId="1" xfId="0" applyFont="1" applyFill="1" applyBorder="1" applyAlignment="1">
      <alignment horizontal="center" vertical="center"/>
    </xf>
    <xf numFmtId="0" fontId="58" fillId="0" borderId="1" xfId="0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 vertical="center" wrapText="1"/>
    </xf>
    <xf numFmtId="0" fontId="58" fillId="0" borderId="17" xfId="0" applyFont="1" applyBorder="1" applyAlignment="1">
      <alignment horizontal="center" vertical="center" wrapText="1"/>
    </xf>
    <xf numFmtId="0" fontId="58" fillId="0" borderId="18" xfId="0" applyFont="1" applyBorder="1" applyAlignment="1">
      <alignment horizontal="center" vertical="center" wrapText="1"/>
    </xf>
    <xf numFmtId="0" fontId="59" fillId="12" borderId="12" xfId="0" applyFont="1" applyFill="1" applyBorder="1" applyAlignment="1">
      <alignment horizontal="center" vertical="center" wrapText="1"/>
    </xf>
    <xf numFmtId="0" fontId="59" fillId="16" borderId="13" xfId="0" applyFont="1" applyFill="1" applyBorder="1" applyAlignment="1">
      <alignment horizontal="center" vertical="center" wrapText="1"/>
    </xf>
    <xf numFmtId="0" fontId="59" fillId="16" borderId="14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 wrapText="1"/>
    </xf>
    <xf numFmtId="0" fontId="56" fillId="0" borderId="32" xfId="0" applyFont="1" applyBorder="1" applyAlignment="1">
      <alignment horizontal="center" vertical="center" wrapText="1"/>
    </xf>
    <xf numFmtId="0" fontId="56" fillId="0" borderId="32" xfId="0" applyFont="1" applyBorder="1" applyAlignment="1">
      <alignment horizontal="center" vertical="center"/>
    </xf>
    <xf numFmtId="0" fontId="15" fillId="0" borderId="32" xfId="21" applyBorder="1" applyAlignment="1">
      <alignment horizontal="center" vertical="center" wrapText="1"/>
    </xf>
    <xf numFmtId="0" fontId="41" fillId="0" borderId="1" xfId="23" applyFont="1" applyBorder="1" applyAlignment="1">
      <alignment horizontal="center" vertical="center"/>
    </xf>
    <xf numFmtId="0" fontId="41" fillId="0" borderId="1" xfId="23" applyFont="1" applyBorder="1" applyAlignment="1">
      <alignment horizontal="center" vertical="center" wrapText="1"/>
    </xf>
    <xf numFmtId="4" fontId="42" fillId="13" borderId="1" xfId="23" applyNumberFormat="1" applyFont="1" applyFill="1" applyBorder="1" applyAlignment="1">
      <alignment horizontal="right" vertical="center"/>
    </xf>
    <xf numFmtId="0" fontId="41" fillId="0" borderId="1" xfId="21" applyFont="1" applyBorder="1" applyAlignment="1">
      <alignment horizontal="center" vertical="center"/>
    </xf>
    <xf numFmtId="0" fontId="41" fillId="0" borderId="1" xfId="21" applyFont="1" applyBorder="1" applyAlignment="1">
      <alignment horizontal="center" vertical="center" wrapText="1"/>
    </xf>
    <xf numFmtId="0" fontId="41" fillId="0" borderId="11" xfId="23" applyFont="1" applyBorder="1" applyAlignment="1">
      <alignment horizontal="center" vertical="center"/>
    </xf>
    <xf numFmtId="0" fontId="24" fillId="0" borderId="17" xfId="21" applyFont="1" applyBorder="1" applyAlignment="1">
      <alignment horizontal="center" vertical="center"/>
    </xf>
    <xf numFmtId="0" fontId="24" fillId="0" borderId="18" xfId="21" applyFont="1" applyBorder="1" applyAlignment="1">
      <alignment horizontal="center" vertical="center"/>
    </xf>
    <xf numFmtId="0" fontId="41" fillId="0" borderId="11" xfId="21" applyFont="1" applyBorder="1" applyAlignment="1">
      <alignment horizontal="center" vertical="center" wrapText="1"/>
    </xf>
    <xf numFmtId="0" fontId="24" fillId="0" borderId="17" xfId="21" applyFont="1" applyBorder="1" applyAlignment="1">
      <alignment horizontal="center" vertical="center" wrapText="1"/>
    </xf>
    <xf numFmtId="0" fontId="24" fillId="0" borderId="18" xfId="21" applyFont="1" applyBorder="1" applyAlignment="1">
      <alignment horizontal="center" vertical="center" wrapText="1"/>
    </xf>
    <xf numFmtId="2" fontId="41" fillId="0" borderId="1" xfId="23" applyNumberFormat="1" applyFont="1" applyFill="1" applyBorder="1" applyAlignment="1">
      <alignment horizontal="center" vertical="center" wrapText="1"/>
    </xf>
    <xf numFmtId="2" fontId="41" fillId="0" borderId="1" xfId="21" applyNumberFormat="1" applyFont="1" applyFill="1" applyBorder="1" applyAlignment="1">
      <alignment horizontal="center" vertical="center" wrapText="1"/>
    </xf>
    <xf numFmtId="4" fontId="42" fillId="13" borderId="11" xfId="23" applyNumberFormat="1" applyFont="1" applyFill="1" applyBorder="1" applyAlignment="1">
      <alignment horizontal="right" vertical="center"/>
    </xf>
    <xf numFmtId="4" fontId="42" fillId="13" borderId="18" xfId="23" applyNumberFormat="1" applyFont="1" applyFill="1" applyBorder="1" applyAlignment="1">
      <alignment horizontal="right" vertical="center"/>
    </xf>
    <xf numFmtId="49" fontId="41" fillId="0" borderId="11" xfId="23" applyNumberFormat="1" applyFont="1" applyBorder="1" applyAlignment="1">
      <alignment horizontal="center" vertical="center" wrapText="1"/>
    </xf>
    <xf numFmtId="49" fontId="41" fillId="0" borderId="18" xfId="23" applyNumberFormat="1" applyFont="1" applyBorder="1" applyAlignment="1">
      <alignment horizontal="center" vertical="center" wrapText="1"/>
    </xf>
    <xf numFmtId="164" fontId="41" fillId="0" borderId="11" xfId="23" applyNumberFormat="1" applyFont="1" applyBorder="1" applyAlignment="1">
      <alignment horizontal="center" vertical="center"/>
    </xf>
    <xf numFmtId="164" fontId="41" fillId="0" borderId="18" xfId="23" applyNumberFormat="1" applyFont="1" applyBorder="1" applyAlignment="1">
      <alignment horizontal="center" vertical="center"/>
    </xf>
    <xf numFmtId="49" fontId="41" fillId="0" borderId="1" xfId="23" applyNumberFormat="1" applyFont="1" applyBorder="1" applyAlignment="1">
      <alignment horizontal="center" vertical="center" wrapText="1"/>
    </xf>
    <xf numFmtId="164" fontId="41" fillId="0" borderId="1" xfId="23" applyNumberFormat="1" applyFont="1" applyBorder="1" applyAlignment="1">
      <alignment horizontal="center" vertical="center"/>
    </xf>
    <xf numFmtId="164" fontId="41" fillId="0" borderId="1" xfId="21" applyNumberFormat="1" applyFont="1" applyBorder="1" applyAlignment="1">
      <alignment horizontal="center" vertical="center"/>
    </xf>
    <xf numFmtId="4" fontId="44" fillId="0" borderId="18" xfId="21" applyNumberFormat="1" applyFont="1" applyBorder="1" applyAlignment="1">
      <alignment horizontal="right" vertical="center"/>
    </xf>
    <xf numFmtId="4" fontId="24" fillId="13" borderId="18" xfId="21" applyNumberFormat="1" applyFont="1" applyFill="1" applyBorder="1" applyAlignment="1">
      <alignment horizontal="right" vertical="center"/>
    </xf>
    <xf numFmtId="0" fontId="41" fillId="0" borderId="11" xfId="21" applyFont="1" applyBorder="1" applyAlignment="1">
      <alignment horizontal="center" vertical="center"/>
    </xf>
    <xf numFmtId="164" fontId="41" fillId="0" borderId="11" xfId="23" applyNumberFormat="1" applyFont="1" applyBorder="1" applyAlignment="1">
      <alignment horizontal="center" vertical="center" wrapText="1"/>
    </xf>
    <xf numFmtId="164" fontId="24" fillId="0" borderId="18" xfId="21" applyNumberFormat="1" applyFont="1" applyBorder="1" applyAlignment="1">
      <alignment horizontal="center" vertical="center" wrapText="1"/>
    </xf>
    <xf numFmtId="0" fontId="41" fillId="13" borderId="11" xfId="23" applyFont="1" applyFill="1" applyBorder="1" applyAlignment="1">
      <alignment horizontal="center" vertical="center" wrapText="1"/>
    </xf>
    <xf numFmtId="0" fontId="24" fillId="13" borderId="18" xfId="21" applyFont="1" applyFill="1" applyBorder="1" applyAlignment="1">
      <alignment horizontal="center" vertical="center" wrapText="1"/>
    </xf>
    <xf numFmtId="0" fontId="41" fillId="0" borderId="1" xfId="21" applyFont="1" applyBorder="1" applyAlignment="1"/>
    <xf numFmtId="0" fontId="41" fillId="13" borderId="1" xfId="21" applyFont="1" applyFill="1" applyBorder="1" applyAlignment="1">
      <alignment horizontal="center" vertical="center" wrapText="1"/>
    </xf>
    <xf numFmtId="0" fontId="41" fillId="13" borderId="1" xfId="21" applyFont="1" applyFill="1" applyBorder="1" applyAlignment="1"/>
    <xf numFmtId="4" fontId="31" fillId="0" borderId="1" xfId="21" applyNumberFormat="1" applyFont="1" applyBorder="1" applyAlignment="1">
      <alignment horizontal="right" vertical="center"/>
    </xf>
    <xf numFmtId="0" fontId="46" fillId="13" borderId="1" xfId="21" applyFont="1" applyFill="1" applyBorder="1" applyAlignment="1">
      <alignment horizontal="center" vertical="center"/>
    </xf>
    <xf numFmtId="0" fontId="31" fillId="0" borderId="1" xfId="21" applyFont="1" applyBorder="1" applyAlignment="1">
      <alignment horizontal="center" vertical="center"/>
    </xf>
    <xf numFmtId="164" fontId="31" fillId="0" borderId="1" xfId="21" applyNumberFormat="1" applyFont="1" applyBorder="1" applyAlignment="1">
      <alignment horizontal="center" vertical="center"/>
    </xf>
    <xf numFmtId="9" fontId="31" fillId="0" borderId="1" xfId="21" applyNumberFormat="1" applyFont="1" applyBorder="1" applyAlignment="1">
      <alignment horizontal="center" vertical="center"/>
    </xf>
    <xf numFmtId="9" fontId="31" fillId="13" borderId="1" xfId="21" applyNumberFormat="1" applyFont="1" applyFill="1" applyBorder="1" applyAlignment="1">
      <alignment horizontal="center" vertical="center"/>
    </xf>
    <xf numFmtId="4" fontId="31" fillId="13" borderId="1" xfId="21" applyNumberFormat="1" applyFont="1" applyFill="1" applyBorder="1" applyAlignment="1">
      <alignment horizontal="right" vertical="center"/>
    </xf>
    <xf numFmtId="0" fontId="46" fillId="0" borderId="1" xfId="21" applyFont="1" applyBorder="1" applyAlignment="1">
      <alignment horizontal="center" vertical="center"/>
    </xf>
    <xf numFmtId="164" fontId="46" fillId="0" borderId="1" xfId="21" applyNumberFormat="1" applyFont="1" applyBorder="1" applyAlignment="1">
      <alignment horizontal="center" vertical="center"/>
    </xf>
    <xf numFmtId="9" fontId="46" fillId="0" borderId="1" xfId="21" applyNumberFormat="1" applyFont="1" applyBorder="1" applyAlignment="1">
      <alignment horizontal="center" vertical="center"/>
    </xf>
    <xf numFmtId="4" fontId="46" fillId="0" borderId="1" xfId="21" applyNumberFormat="1" applyFont="1" applyBorder="1" applyAlignment="1">
      <alignment horizontal="right" vertical="center"/>
    </xf>
    <xf numFmtId="4" fontId="46" fillId="13" borderId="1" xfId="21" applyNumberFormat="1" applyFont="1" applyFill="1" applyBorder="1" applyAlignment="1">
      <alignment horizontal="right" vertical="center"/>
    </xf>
    <xf numFmtId="0" fontId="31" fillId="13" borderId="1" xfId="21" applyFont="1" applyFill="1" applyBorder="1" applyAlignment="1">
      <alignment horizontal="center" vertical="center"/>
    </xf>
    <xf numFmtId="0" fontId="18" fillId="0" borderId="11" xfId="23" applyFont="1" applyFill="1" applyBorder="1" applyAlignment="1">
      <alignment horizontal="center" vertical="center" wrapText="1"/>
    </xf>
    <xf numFmtId="0" fontId="18" fillId="0" borderId="18" xfId="23" applyFont="1" applyFill="1" applyBorder="1" applyAlignment="1">
      <alignment horizontal="center" vertical="center" wrapText="1"/>
    </xf>
    <xf numFmtId="0" fontId="18" fillId="0" borderId="11" xfId="22" applyFont="1" applyFill="1" applyBorder="1" applyAlignment="1">
      <alignment horizontal="center" vertical="center"/>
    </xf>
    <xf numFmtId="0" fontId="18" fillId="0" borderId="18" xfId="22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18" fillId="0" borderId="11" xfId="0" applyNumberFormat="1" applyFont="1" applyBorder="1" applyAlignment="1">
      <alignment horizontal="center" vertical="center" wrapText="1"/>
    </xf>
    <xf numFmtId="164" fontId="18" fillId="0" borderId="18" xfId="0" applyNumberFormat="1" applyFont="1" applyBorder="1" applyAlignment="1">
      <alignment horizontal="center" vertical="center" wrapText="1"/>
    </xf>
    <xf numFmtId="164" fontId="18" fillId="0" borderId="11" xfId="22" applyNumberFormat="1" applyFont="1" applyBorder="1" applyAlignment="1">
      <alignment horizontal="center" vertical="center"/>
    </xf>
    <xf numFmtId="164" fontId="18" fillId="0" borderId="18" xfId="22" applyNumberFormat="1" applyFont="1" applyBorder="1" applyAlignment="1">
      <alignment horizontal="center" vertical="center"/>
    </xf>
    <xf numFmtId="0" fontId="18" fillId="0" borderId="11" xfId="22" applyFont="1" applyBorder="1" applyAlignment="1">
      <alignment horizontal="center" vertical="center"/>
    </xf>
    <xf numFmtId="0" fontId="18" fillId="0" borderId="18" xfId="22" applyFont="1" applyBorder="1" applyAlignment="1">
      <alignment horizontal="center" vertical="center"/>
    </xf>
    <xf numFmtId="0" fontId="18" fillId="0" borderId="11" xfId="22" applyFont="1" applyBorder="1" applyAlignment="1">
      <alignment horizontal="center" vertical="center" wrapText="1"/>
    </xf>
    <xf numFmtId="0" fontId="18" fillId="0" borderId="18" xfId="22" applyFont="1" applyBorder="1" applyAlignment="1">
      <alignment horizontal="center" vertical="center" wrapText="1"/>
    </xf>
    <xf numFmtId="0" fontId="18" fillId="13" borderId="11" xfId="22" applyFont="1" applyFill="1" applyBorder="1" applyAlignment="1">
      <alignment horizontal="center" vertical="center"/>
    </xf>
    <xf numFmtId="0" fontId="18" fillId="13" borderId="18" xfId="22" applyFont="1" applyFill="1" applyBorder="1" applyAlignment="1">
      <alignment horizontal="center" vertical="center"/>
    </xf>
    <xf numFmtId="0" fontId="19" fillId="12" borderId="1" xfId="22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19" fillId="12" borderId="12" xfId="22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8" fillId="0" borderId="1" xfId="22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" xfId="23" applyFont="1" applyFill="1" applyBorder="1" applyAlignment="1">
      <alignment horizontal="center" vertical="center" wrapText="1"/>
    </xf>
    <xf numFmtId="0" fontId="26" fillId="14" borderId="1" xfId="22" applyFont="1" applyFill="1" applyBorder="1" applyAlignment="1">
      <alignment horizontal="center" vertical="center" wrapText="1"/>
    </xf>
    <xf numFmtId="0" fontId="26" fillId="14" borderId="11" xfId="22" applyFont="1" applyFill="1" applyBorder="1" applyAlignment="1">
      <alignment horizontal="center" vertical="center" wrapText="1"/>
    </xf>
    <xf numFmtId="0" fontId="26" fillId="14" borderId="18" xfId="22" applyFont="1" applyFill="1" applyBorder="1" applyAlignment="1">
      <alignment horizontal="center" vertical="center" wrapText="1"/>
    </xf>
    <xf numFmtId="0" fontId="18" fillId="0" borderId="11" xfId="22" applyFont="1" applyFill="1" applyBorder="1" applyAlignment="1">
      <alignment horizontal="left" vertical="center" wrapText="1"/>
    </xf>
    <xf numFmtId="0" fontId="23" fillId="0" borderId="17" xfId="22" applyFont="1" applyFill="1" applyBorder="1" applyAlignment="1">
      <alignment horizontal="left" vertical="center" wrapText="1"/>
    </xf>
    <xf numFmtId="0" fontId="23" fillId="0" borderId="18" xfId="22" applyFont="1" applyFill="1" applyBorder="1" applyAlignment="1">
      <alignment horizontal="left" vertical="center" wrapText="1"/>
    </xf>
    <xf numFmtId="0" fontId="18" fillId="0" borderId="11" xfId="22" applyFont="1" applyFill="1" applyBorder="1" applyAlignment="1">
      <alignment horizontal="left" vertical="center"/>
    </xf>
    <xf numFmtId="0" fontId="18" fillId="0" borderId="18" xfId="22" applyFont="1" applyFill="1" applyBorder="1" applyAlignment="1">
      <alignment horizontal="left" vertical="center"/>
    </xf>
    <xf numFmtId="0" fontId="22" fillId="0" borderId="11" xfId="23" applyFont="1" applyFill="1" applyBorder="1" applyAlignment="1">
      <alignment horizontal="center" vertical="center" wrapText="1"/>
    </xf>
    <xf numFmtId="0" fontId="22" fillId="0" borderId="17" xfId="23" applyFont="1" applyFill="1" applyBorder="1" applyAlignment="1">
      <alignment horizontal="center" vertical="center" wrapText="1"/>
    </xf>
    <xf numFmtId="0" fontId="22" fillId="0" borderId="18" xfId="23" applyFont="1" applyFill="1" applyBorder="1" applyAlignment="1">
      <alignment horizontal="center" vertical="center" wrapText="1"/>
    </xf>
    <xf numFmtId="0" fontId="18" fillId="0" borderId="17" xfId="22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8" fillId="15" borderId="20" xfId="21" applyFont="1" applyFill="1" applyBorder="1" applyAlignment="1">
      <alignment horizontal="center" vertical="center" wrapText="1"/>
    </xf>
    <xf numFmtId="0" fontId="28" fillId="15" borderId="21" xfId="21" applyFont="1" applyFill="1" applyBorder="1" applyAlignment="1">
      <alignment horizontal="center" vertical="center" wrapText="1"/>
    </xf>
    <xf numFmtId="0" fontId="28" fillId="15" borderId="22" xfId="21" applyFont="1" applyFill="1" applyBorder="1" applyAlignment="1">
      <alignment horizontal="center" vertical="center" wrapText="1"/>
    </xf>
    <xf numFmtId="0" fontId="28" fillId="15" borderId="23" xfId="21" applyFont="1" applyFill="1" applyBorder="1" applyAlignment="1">
      <alignment horizontal="center" vertical="center" wrapText="1"/>
    </xf>
    <xf numFmtId="0" fontId="32" fillId="12" borderId="30" xfId="21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" fontId="49" fillId="0" borderId="11" xfId="21" applyNumberFormat="1" applyFont="1" applyBorder="1" applyAlignment="1">
      <alignment horizontal="right" vertical="center"/>
    </xf>
    <xf numFmtId="4" fontId="49" fillId="0" borderId="17" xfId="21" applyNumberFormat="1" applyFont="1" applyBorder="1" applyAlignment="1">
      <alignment horizontal="right" vertical="center"/>
    </xf>
    <xf numFmtId="4" fontId="49" fillId="0" borderId="18" xfId="21" applyNumberFormat="1" applyFont="1" applyBorder="1" applyAlignment="1">
      <alignment horizontal="right" vertical="center"/>
    </xf>
    <xf numFmtId="166" fontId="49" fillId="0" borderId="11" xfId="21" applyNumberFormat="1" applyFont="1" applyBorder="1" applyAlignment="1">
      <alignment horizontal="right" vertical="center"/>
    </xf>
    <xf numFmtId="166" fontId="49" fillId="0" borderId="17" xfId="21" applyNumberFormat="1" applyFont="1" applyBorder="1" applyAlignment="1">
      <alignment horizontal="right" vertical="center"/>
    </xf>
    <xf numFmtId="166" fontId="49" fillId="0" borderId="18" xfId="21" applyNumberFormat="1" applyFont="1" applyBorder="1" applyAlignment="1">
      <alignment horizontal="right" vertical="center"/>
    </xf>
    <xf numFmtId="4" fontId="49" fillId="0" borderId="1" xfId="21" applyNumberFormat="1" applyFont="1" applyBorder="1" applyAlignment="1">
      <alignment vertical="center"/>
    </xf>
    <xf numFmtId="166" fontId="49" fillId="0" borderId="1" xfId="21" applyNumberFormat="1" applyFont="1" applyBorder="1" applyAlignment="1">
      <alignment vertical="center"/>
    </xf>
    <xf numFmtId="166" fontId="49" fillId="0" borderId="11" xfId="21" applyNumberFormat="1" applyFont="1" applyBorder="1" applyAlignment="1">
      <alignment vertical="center"/>
    </xf>
    <xf numFmtId="4" fontId="49" fillId="0" borderId="11" xfId="21" applyNumberFormat="1" applyFont="1" applyBorder="1" applyAlignment="1">
      <alignment vertical="center"/>
    </xf>
    <xf numFmtId="0" fontId="49" fillId="0" borderId="1" xfId="21" applyFont="1" applyBorder="1" applyAlignment="1">
      <alignment horizontal="center" vertical="center" wrapText="1"/>
    </xf>
    <xf numFmtId="0" fontId="49" fillId="0" borderId="38" xfId="21" applyFont="1" applyBorder="1" applyAlignment="1">
      <alignment vertical="center" wrapText="1"/>
    </xf>
    <xf numFmtId="0" fontId="49" fillId="0" borderId="39" xfId="21" applyFont="1" applyBorder="1" applyAlignment="1">
      <alignment vertical="center" wrapText="1"/>
    </xf>
    <xf numFmtId="0" fontId="48" fillId="0" borderId="1" xfId="21" applyFont="1" applyBorder="1" applyAlignment="1">
      <alignment horizontal="center" vertical="center" wrapText="1"/>
    </xf>
    <xf numFmtId="0" fontId="48" fillId="0" borderId="1" xfId="21" applyFont="1" applyBorder="1" applyAlignment="1">
      <alignment vertical="center" wrapText="1"/>
    </xf>
    <xf numFmtId="3" fontId="48" fillId="0" borderId="1" xfId="21" applyNumberFormat="1" applyFont="1" applyBorder="1" applyAlignment="1">
      <alignment horizontal="center" vertical="center" wrapText="1"/>
    </xf>
    <xf numFmtId="0" fontId="49" fillId="0" borderId="1" xfId="21" applyFont="1" applyBorder="1" applyAlignment="1">
      <alignment horizontal="center" vertical="center"/>
    </xf>
    <xf numFmtId="0" fontId="49" fillId="0" borderId="14" xfId="21" applyFont="1" applyBorder="1" applyAlignment="1">
      <alignment horizontal="center" vertical="center" wrapText="1"/>
    </xf>
    <xf numFmtId="3" fontId="48" fillId="0" borderId="42" xfId="21" applyNumberFormat="1" applyFont="1" applyBorder="1" applyAlignment="1">
      <alignment horizontal="center" vertical="center" wrapText="1"/>
    </xf>
    <xf numFmtId="0" fontId="49" fillId="0" borderId="0" xfId="21" applyFont="1" applyAlignment="1">
      <alignment horizontal="center" vertical="center"/>
    </xf>
    <xf numFmtId="0" fontId="49" fillId="0" borderId="33" xfId="21" applyFont="1" applyBorder="1" applyAlignment="1">
      <alignment horizontal="center" vertical="center"/>
    </xf>
    <xf numFmtId="0" fontId="48" fillId="12" borderId="1" xfId="21" applyFont="1" applyFill="1" applyBorder="1" applyAlignment="1">
      <alignment horizontal="center" vertical="center" wrapText="1"/>
    </xf>
    <xf numFmtId="0" fontId="48" fillId="12" borderId="1" xfId="21" applyFont="1" applyFill="1" applyBorder="1" applyAlignment="1">
      <alignment vertical="center" wrapText="1"/>
    </xf>
    <xf numFmtId="3" fontId="48" fillId="12" borderId="1" xfId="21" applyNumberFormat="1" applyFont="1" applyFill="1" applyBorder="1" applyAlignment="1">
      <alignment horizontal="center" vertical="center" wrapText="1"/>
    </xf>
    <xf numFmtId="0" fontId="49" fillId="12" borderId="1" xfId="21" applyFont="1" applyFill="1" applyBorder="1" applyAlignment="1">
      <alignment horizontal="center" vertical="center"/>
    </xf>
    <xf numFmtId="0" fontId="48" fillId="0" borderId="40" xfId="21" applyFont="1" applyBorder="1" applyAlignment="1">
      <alignment horizontal="center" vertical="center" wrapText="1"/>
    </xf>
    <xf numFmtId="0" fontId="48" fillId="0" borderId="44" xfId="21" applyFont="1" applyBorder="1" applyAlignment="1">
      <alignment vertical="center" wrapText="1"/>
    </xf>
    <xf numFmtId="0" fontId="48" fillId="0" borderId="43" xfId="21" applyFont="1" applyBorder="1" applyAlignment="1">
      <alignment vertical="center" wrapText="1"/>
    </xf>
    <xf numFmtId="0" fontId="19" fillId="12" borderId="12" xfId="21" applyFont="1" applyFill="1" applyBorder="1" applyAlignment="1">
      <alignment horizontal="center" vertical="center"/>
    </xf>
    <xf numFmtId="0" fontId="18" fillId="0" borderId="11" xfId="23" applyFont="1" applyFill="1" applyBorder="1" applyAlignment="1">
      <alignment horizontal="center" vertical="center"/>
    </xf>
    <xf numFmtId="0" fontId="18" fillId="0" borderId="18" xfId="23" applyFont="1" applyFill="1" applyBorder="1" applyAlignment="1">
      <alignment horizontal="center" vertical="center"/>
    </xf>
    <xf numFmtId="0" fontId="18" fillId="0" borderId="11" xfId="21" applyFont="1" applyBorder="1" applyAlignment="1">
      <alignment horizontal="center" vertical="center" wrapText="1"/>
    </xf>
    <xf numFmtId="0" fontId="18" fillId="0" borderId="18" xfId="21" applyFont="1" applyBorder="1" applyAlignment="1">
      <alignment horizontal="center" vertical="center" wrapText="1"/>
    </xf>
    <xf numFmtId="49" fontId="18" fillId="0" borderId="1" xfId="21" applyNumberFormat="1" applyFont="1" applyBorder="1" applyAlignment="1">
      <alignment horizontal="center" vertical="center" wrapText="1"/>
    </xf>
    <xf numFmtId="0" fontId="18" fillId="0" borderId="1" xfId="21" applyFont="1" applyBorder="1" applyAlignment="1">
      <alignment horizontal="center" vertical="center" wrapText="1"/>
    </xf>
    <xf numFmtId="43" fontId="18" fillId="0" borderId="11" xfId="23" applyNumberFormat="1" applyFont="1" applyFill="1" applyBorder="1" applyAlignment="1">
      <alignment horizontal="center" vertical="center"/>
    </xf>
    <xf numFmtId="43" fontId="18" fillId="0" borderId="18" xfId="23" applyNumberFormat="1" applyFont="1" applyFill="1" applyBorder="1" applyAlignment="1">
      <alignment horizontal="center" vertical="center"/>
    </xf>
    <xf numFmtId="0" fontId="18" fillId="0" borderId="11" xfId="23" applyNumberFormat="1" applyFont="1" applyFill="1" applyBorder="1" applyAlignment="1">
      <alignment horizontal="center" vertical="center"/>
    </xf>
    <xf numFmtId="0" fontId="18" fillId="0" borderId="18" xfId="23" applyNumberFormat="1" applyFont="1" applyFill="1" applyBorder="1" applyAlignment="1">
      <alignment horizontal="center" vertical="center"/>
    </xf>
    <xf numFmtId="9" fontId="18" fillId="0" borderId="11" xfId="23" applyNumberFormat="1" applyFont="1" applyFill="1" applyBorder="1" applyAlignment="1">
      <alignment horizontal="center" vertical="center" wrapText="1"/>
    </xf>
    <xf numFmtId="9" fontId="18" fillId="0" borderId="18" xfId="23" applyNumberFormat="1" applyFont="1" applyFill="1" applyBorder="1" applyAlignment="1">
      <alignment horizontal="center" vertical="center" wrapText="1"/>
    </xf>
    <xf numFmtId="0" fontId="22" fillId="0" borderId="11" xfId="23" applyFont="1" applyBorder="1" applyAlignment="1">
      <alignment horizontal="center" vertical="center"/>
    </xf>
    <xf numFmtId="0" fontId="22" fillId="0" borderId="17" xfId="23" applyFont="1" applyBorder="1" applyAlignment="1">
      <alignment horizontal="center" vertical="center"/>
    </xf>
    <xf numFmtId="0" fontId="22" fillId="0" borderId="18" xfId="23" applyFont="1" applyBorder="1" applyAlignment="1">
      <alignment horizontal="center" vertical="center"/>
    </xf>
    <xf numFmtId="0" fontId="18" fillId="0" borderId="1" xfId="23" applyFont="1" applyFill="1" applyBorder="1" applyAlignment="1">
      <alignment horizontal="center" vertical="center"/>
    </xf>
    <xf numFmtId="0" fontId="24" fillId="0" borderId="1" xfId="21" applyFont="1" applyBorder="1" applyAlignment="1">
      <alignment horizontal="center" vertical="center"/>
    </xf>
    <xf numFmtId="0" fontId="24" fillId="0" borderId="1" xfId="21" applyFont="1" applyBorder="1" applyAlignment="1">
      <alignment horizontal="center" vertical="center" wrapText="1"/>
    </xf>
    <xf numFmtId="166" fontId="18" fillId="0" borderId="15" xfId="23" applyNumberFormat="1" applyFont="1" applyBorder="1" applyAlignment="1">
      <alignment horizontal="center" vertical="center" wrapText="1"/>
    </xf>
    <xf numFmtId="166" fontId="18" fillId="0" borderId="16" xfId="23" applyNumberFormat="1" applyFont="1" applyBorder="1" applyAlignment="1">
      <alignment horizontal="center" vertical="center" wrapText="1"/>
    </xf>
    <xf numFmtId="0" fontId="18" fillId="0" borderId="11" xfId="23" applyNumberFormat="1" applyFont="1" applyBorder="1" applyAlignment="1">
      <alignment horizontal="center" vertical="center" wrapText="1"/>
    </xf>
    <xf numFmtId="0" fontId="18" fillId="0" borderId="18" xfId="23" applyNumberFormat="1" applyFont="1" applyBorder="1" applyAlignment="1">
      <alignment horizontal="center" vertical="center" wrapText="1"/>
    </xf>
    <xf numFmtId="0" fontId="19" fillId="12" borderId="12" xfId="23" applyFont="1" applyFill="1" applyBorder="1" applyAlignment="1">
      <alignment horizontal="center" vertical="center" wrapText="1"/>
    </xf>
    <xf numFmtId="0" fontId="21" fillId="0" borderId="19" xfId="21" applyFont="1" applyBorder="1" applyAlignment="1">
      <alignment horizontal="center" vertical="center" wrapText="1"/>
    </xf>
    <xf numFmtId="0" fontId="15" fillId="0" borderId="19" xfId="21" applyBorder="1" applyAlignment="1">
      <alignment horizontal="center" vertical="center" wrapText="1"/>
    </xf>
    <xf numFmtId="43" fontId="18" fillId="0" borderId="1" xfId="21" applyNumberFormat="1" applyFont="1" applyBorder="1" applyAlignment="1">
      <alignment horizontal="center" vertical="center" wrapText="1"/>
    </xf>
    <xf numFmtId="0" fontId="21" fillId="0" borderId="1" xfId="21" applyFont="1" applyBorder="1" applyAlignment="1">
      <alignment horizontal="center" vertical="center"/>
    </xf>
    <xf numFmtId="0" fontId="18" fillId="0" borderId="17" xfId="23" applyNumberFormat="1" applyFont="1" applyBorder="1" applyAlignment="1">
      <alignment horizontal="center" vertical="center" wrapText="1"/>
    </xf>
    <xf numFmtId="0" fontId="21" fillId="0" borderId="11" xfId="21" applyFont="1" applyBorder="1" applyAlignment="1">
      <alignment horizontal="center" vertical="center" wrapText="1"/>
    </xf>
    <xf numFmtId="0" fontId="21" fillId="0" borderId="18" xfId="2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/>
    </xf>
    <xf numFmtId="0" fontId="18" fillId="0" borderId="1" xfId="23" applyFont="1" applyBorder="1" applyAlignment="1">
      <alignment horizontal="center" vertical="center" wrapText="1"/>
    </xf>
    <xf numFmtId="0" fontId="18" fillId="0" borderId="11" xfId="21" applyFont="1" applyBorder="1" applyAlignment="1">
      <alignment horizontal="center" vertical="center"/>
    </xf>
    <xf numFmtId="0" fontId="18" fillId="0" borderId="18" xfId="21" applyFont="1" applyBorder="1" applyAlignment="1">
      <alignment horizontal="center" vertical="center"/>
    </xf>
    <xf numFmtId="0" fontId="30" fillId="20" borderId="1" xfId="24" applyFont="1" applyFill="1" applyBorder="1" applyAlignment="1">
      <alignment horizontal="center" vertical="center" wrapText="1"/>
    </xf>
    <xf numFmtId="164" fontId="30" fillId="20" borderId="1" xfId="24" applyNumberFormat="1" applyFont="1" applyFill="1" applyBorder="1" applyAlignment="1">
      <alignment horizontal="center" vertical="center" wrapText="1"/>
    </xf>
    <xf numFmtId="0" fontId="30" fillId="0" borderId="32" xfId="24" applyFont="1" applyBorder="1" applyAlignment="1">
      <alignment horizontal="center" vertical="center" wrapText="1"/>
    </xf>
    <xf numFmtId="0" fontId="58" fillId="0" borderId="32" xfId="22" applyFont="1" applyBorder="1" applyAlignment="1">
      <alignment horizontal="center" vertical="top" wrapText="1"/>
    </xf>
    <xf numFmtId="0" fontId="53" fillId="0" borderId="0" xfId="22" applyFont="1" applyBorder="1" applyAlignment="1">
      <alignment horizontal="center" vertical="center"/>
    </xf>
    <xf numFmtId="0" fontId="16" fillId="0" borderId="0" xfId="22" applyBorder="1"/>
    <xf numFmtId="0" fontId="53" fillId="0" borderId="1" xfId="22" applyFont="1" applyBorder="1" applyAlignment="1">
      <alignment horizontal="center" vertical="center"/>
    </xf>
    <xf numFmtId="0" fontId="16" fillId="0" borderId="1" xfId="22" applyBorder="1"/>
    <xf numFmtId="164" fontId="53" fillId="19" borderId="1" xfId="22" applyNumberFormat="1" applyFont="1" applyFill="1" applyBorder="1" applyAlignment="1">
      <alignment horizontal="center" vertical="center"/>
    </xf>
    <xf numFmtId="0" fontId="53" fillId="0" borderId="1" xfId="22" applyFont="1" applyBorder="1" applyAlignment="1">
      <alignment horizontal="center" vertical="center" wrapText="1"/>
    </xf>
    <xf numFmtId="0" fontId="16" fillId="0" borderId="1" xfId="22" applyBorder="1" applyAlignment="1">
      <alignment horizontal="center" vertical="center"/>
    </xf>
    <xf numFmtId="170" fontId="53" fillId="19" borderId="11" xfId="22" applyNumberFormat="1" applyFont="1" applyFill="1" applyBorder="1" applyAlignment="1">
      <alignment horizontal="center" vertical="center"/>
    </xf>
    <xf numFmtId="170" fontId="53" fillId="19" borderId="18" xfId="22" applyNumberFormat="1" applyFont="1" applyFill="1" applyBorder="1" applyAlignment="1">
      <alignment horizontal="center" vertical="center"/>
    </xf>
    <xf numFmtId="0" fontId="53" fillId="19" borderId="1" xfId="22" applyFont="1" applyFill="1" applyBorder="1" applyAlignment="1">
      <alignment horizontal="center" vertical="center" wrapText="1"/>
    </xf>
    <xf numFmtId="168" fontId="53" fillId="19" borderId="11" xfId="22" applyNumberFormat="1" applyFont="1" applyFill="1" applyBorder="1" applyAlignment="1">
      <alignment horizontal="center" vertical="center"/>
    </xf>
    <xf numFmtId="168" fontId="53" fillId="19" borderId="18" xfId="22" applyNumberFormat="1" applyFont="1" applyFill="1" applyBorder="1" applyAlignment="1">
      <alignment horizontal="center" vertical="center"/>
    </xf>
    <xf numFmtId="0" fontId="53" fillId="19" borderId="11" xfId="21" applyFont="1" applyFill="1" applyBorder="1" applyAlignment="1">
      <alignment horizontal="center" vertical="center"/>
    </xf>
    <xf numFmtId="0" fontId="53" fillId="19" borderId="17" xfId="21" applyFont="1" applyFill="1" applyBorder="1" applyAlignment="1">
      <alignment horizontal="center" vertical="center"/>
    </xf>
    <xf numFmtId="0" fontId="53" fillId="19" borderId="18" xfId="21" applyFont="1" applyFill="1" applyBorder="1" applyAlignment="1">
      <alignment horizontal="center" vertical="center"/>
    </xf>
    <xf numFmtId="0" fontId="53" fillId="19" borderId="11" xfId="22" applyFont="1" applyFill="1" applyBorder="1" applyAlignment="1">
      <alignment horizontal="center" vertical="center"/>
    </xf>
    <xf numFmtId="0" fontId="53" fillId="19" borderId="17" xfId="22" applyFont="1" applyFill="1" applyBorder="1" applyAlignment="1">
      <alignment horizontal="center" vertical="center"/>
    </xf>
    <xf numFmtId="0" fontId="53" fillId="19" borderId="18" xfId="22" applyFont="1" applyFill="1" applyBorder="1" applyAlignment="1">
      <alignment horizontal="center" vertical="center"/>
    </xf>
    <xf numFmtId="0" fontId="48" fillId="18" borderId="15" xfId="22" applyFont="1" applyFill="1" applyBorder="1" applyAlignment="1">
      <alignment horizontal="center" vertical="center" wrapText="1"/>
    </xf>
    <xf numFmtId="0" fontId="48" fillId="18" borderId="33" xfId="22" applyFont="1" applyFill="1" applyBorder="1" applyAlignment="1">
      <alignment horizontal="center" vertical="center" wrapText="1"/>
    </xf>
    <xf numFmtId="0" fontId="16" fillId="12" borderId="33" xfId="22" applyFill="1" applyBorder="1" applyAlignment="1"/>
    <xf numFmtId="0" fontId="16" fillId="0" borderId="33" xfId="22" applyBorder="1" applyAlignment="1"/>
    <xf numFmtId="0" fontId="49" fillId="19" borderId="11" xfId="22" applyFont="1" applyFill="1" applyBorder="1" applyAlignment="1">
      <alignment horizontal="center" vertical="center"/>
    </xf>
    <xf numFmtId="0" fontId="16" fillId="0" borderId="18" xfId="22" applyFont="1" applyBorder="1" applyAlignment="1">
      <alignment horizontal="center" vertical="center"/>
    </xf>
    <xf numFmtId="169" fontId="49" fillId="19" borderId="11" xfId="22" applyNumberFormat="1" applyFont="1" applyFill="1" applyBorder="1" applyAlignment="1">
      <alignment horizontal="center" vertical="center" wrapText="1"/>
    </xf>
    <xf numFmtId="0" fontId="16" fillId="0" borderId="18" xfId="22" applyFont="1" applyBorder="1" applyAlignment="1">
      <alignment horizontal="center" vertical="center" wrapText="1"/>
    </xf>
    <xf numFmtId="164" fontId="49" fillId="19" borderId="11" xfId="22" applyNumberFormat="1" applyFont="1" applyFill="1" applyBorder="1" applyAlignment="1">
      <alignment horizontal="center" vertical="center"/>
    </xf>
    <xf numFmtId="0" fontId="16" fillId="0" borderId="18" xfId="22" applyBorder="1" applyAlignment="1">
      <alignment horizontal="center" vertical="center"/>
    </xf>
    <xf numFmtId="169" fontId="53" fillId="19" borderId="11" xfId="22" applyNumberFormat="1" applyFont="1" applyFill="1" applyBorder="1" applyAlignment="1">
      <alignment horizontal="center" vertical="center" wrapText="1"/>
    </xf>
    <xf numFmtId="0" fontId="16" fillId="0" borderId="18" xfId="22" applyBorder="1" applyAlignment="1">
      <alignment horizontal="center" vertical="center" wrapText="1"/>
    </xf>
    <xf numFmtId="164" fontId="53" fillId="19" borderId="11" xfId="22" applyNumberFormat="1" applyFont="1" applyFill="1" applyBorder="1" applyAlignment="1">
      <alignment horizontal="center" vertical="center" wrapText="1"/>
    </xf>
    <xf numFmtId="169" fontId="53" fillId="19" borderId="11" xfId="21" applyNumberFormat="1" applyFont="1" applyFill="1" applyBorder="1" applyAlignment="1">
      <alignment horizontal="center" vertical="center" wrapText="1"/>
    </xf>
    <xf numFmtId="169" fontId="53" fillId="19" borderId="17" xfId="21" applyNumberFormat="1" applyFont="1" applyFill="1" applyBorder="1" applyAlignment="1">
      <alignment horizontal="center" vertical="center" wrapText="1"/>
    </xf>
    <xf numFmtId="169" fontId="53" fillId="19" borderId="18" xfId="21" applyNumberFormat="1" applyFont="1" applyFill="1" applyBorder="1" applyAlignment="1">
      <alignment horizontal="center" vertical="center" wrapText="1"/>
    </xf>
    <xf numFmtId="169" fontId="53" fillId="19" borderId="1" xfId="22" applyNumberFormat="1" applyFont="1" applyFill="1" applyBorder="1" applyAlignment="1">
      <alignment horizontal="center" vertical="center" wrapText="1"/>
    </xf>
    <xf numFmtId="0" fontId="53" fillId="19" borderId="1" xfId="22" applyFont="1" applyFill="1" applyBorder="1" applyAlignment="1">
      <alignment horizontal="center" vertical="center"/>
    </xf>
    <xf numFmtId="1" fontId="48" fillId="18" borderId="1" xfId="22" applyNumberFormat="1" applyFont="1" applyFill="1" applyBorder="1" applyAlignment="1">
      <alignment horizontal="right" vertical="center" wrapText="1"/>
    </xf>
    <xf numFmtId="0" fontId="16" fillId="12" borderId="1" xfId="22" applyFill="1" applyBorder="1"/>
    <xf numFmtId="0" fontId="48" fillId="18" borderId="12" xfId="22" applyFont="1" applyFill="1" applyBorder="1" applyAlignment="1">
      <alignment horizontal="right"/>
    </xf>
    <xf numFmtId="0" fontId="48" fillId="18" borderId="14" xfId="22" applyFont="1" applyFill="1" applyBorder="1" applyAlignment="1">
      <alignment horizontal="right"/>
    </xf>
    <xf numFmtId="0" fontId="48" fillId="18" borderId="1" xfId="22" applyFont="1" applyFill="1" applyBorder="1" applyAlignment="1">
      <alignment horizontal="center" vertical="center" wrapText="1"/>
    </xf>
    <xf numFmtId="169" fontId="48" fillId="18" borderId="1" xfId="22" applyNumberFormat="1" applyFont="1" applyFill="1" applyBorder="1" applyAlignment="1">
      <alignment horizontal="center" vertical="center" wrapText="1"/>
    </xf>
    <xf numFmtId="164" fontId="48" fillId="18" borderId="1" xfId="22" applyNumberFormat="1" applyFont="1" applyFill="1" applyBorder="1" applyAlignment="1">
      <alignment horizontal="center" vertical="center" wrapText="1"/>
    </xf>
    <xf numFmtId="169" fontId="53" fillId="19" borderId="18" xfId="22" applyNumberFormat="1" applyFont="1" applyFill="1" applyBorder="1" applyAlignment="1">
      <alignment horizontal="center" vertical="center" wrapText="1"/>
    </xf>
    <xf numFmtId="164" fontId="53" fillId="19" borderId="11" xfId="22" applyNumberFormat="1" applyFont="1" applyFill="1" applyBorder="1" applyAlignment="1">
      <alignment horizontal="center" vertical="center"/>
    </xf>
    <xf numFmtId="164" fontId="53" fillId="19" borderId="18" xfId="22" applyNumberFormat="1" applyFont="1" applyFill="1" applyBorder="1" applyAlignment="1">
      <alignment horizontal="center" vertical="center"/>
    </xf>
    <xf numFmtId="0" fontId="16" fillId="0" borderId="18" xfId="22" applyBorder="1" applyAlignment="1"/>
    <xf numFmtId="0" fontId="53" fillId="19" borderId="11" xfId="22" applyFont="1" applyFill="1" applyBorder="1" applyAlignment="1">
      <alignment horizontal="center" vertical="center" wrapText="1"/>
    </xf>
    <xf numFmtId="0" fontId="53" fillId="19" borderId="18" xfId="22" applyFont="1" applyFill="1" applyBorder="1" applyAlignment="1">
      <alignment horizontal="center" vertical="center" wrapText="1"/>
    </xf>
    <xf numFmtId="164" fontId="53" fillId="19" borderId="18" xfId="22" applyNumberFormat="1" applyFont="1" applyFill="1" applyBorder="1" applyAlignment="1">
      <alignment horizontal="center" vertical="center" wrapText="1"/>
    </xf>
    <xf numFmtId="0" fontId="32" fillId="19" borderId="11" xfId="21" applyFont="1" applyFill="1" applyBorder="1" applyAlignment="1">
      <alignment horizontal="center" vertical="center"/>
    </xf>
    <xf numFmtId="0" fontId="32" fillId="19" borderId="17" xfId="21" applyFont="1" applyFill="1" applyBorder="1" applyAlignment="1">
      <alignment horizontal="center" vertical="center"/>
    </xf>
    <xf numFmtId="0" fontId="32" fillId="19" borderId="18" xfId="21" applyFont="1" applyFill="1" applyBorder="1" applyAlignment="1">
      <alignment horizontal="center" vertical="center"/>
    </xf>
    <xf numFmtId="171" fontId="48" fillId="18" borderId="1" xfId="22" applyNumberFormat="1" applyFont="1" applyFill="1" applyBorder="1" applyAlignment="1">
      <alignment horizontal="center" vertical="center" wrapText="1"/>
    </xf>
    <xf numFmtId="168" fontId="48" fillId="18" borderId="1" xfId="22" applyNumberFormat="1" applyFont="1" applyFill="1" applyBorder="1" applyAlignment="1">
      <alignment horizontal="center" vertical="center" wrapText="1"/>
    </xf>
    <xf numFmtId="168" fontId="16" fillId="12" borderId="1" xfId="22" applyNumberFormat="1" applyFill="1" applyBorder="1"/>
    <xf numFmtId="170" fontId="53" fillId="19" borderId="11" xfId="22" applyNumberFormat="1" applyFont="1" applyFill="1" applyBorder="1" applyAlignment="1">
      <alignment horizontal="center" vertical="center" wrapText="1"/>
    </xf>
    <xf numFmtId="170" fontId="53" fillId="19" borderId="18" xfId="22" applyNumberFormat="1" applyFont="1" applyFill="1" applyBorder="1" applyAlignment="1">
      <alignment horizontal="center" vertical="center" wrapText="1"/>
    </xf>
    <xf numFmtId="164" fontId="53" fillId="19" borderId="11" xfId="21" applyNumberFormat="1" applyFont="1" applyFill="1" applyBorder="1" applyAlignment="1">
      <alignment horizontal="center" vertical="center"/>
    </xf>
    <xf numFmtId="164" fontId="53" fillId="19" borderId="17" xfId="21" applyNumberFormat="1" applyFont="1" applyFill="1" applyBorder="1" applyAlignment="1">
      <alignment horizontal="center" vertical="center"/>
    </xf>
    <xf numFmtId="164" fontId="53" fillId="19" borderId="18" xfId="21" applyNumberFormat="1" applyFont="1" applyFill="1" applyBorder="1" applyAlignment="1">
      <alignment horizontal="center" vertical="center"/>
    </xf>
    <xf numFmtId="170" fontId="53" fillId="0" borderId="11" xfId="22" applyNumberFormat="1" applyFont="1" applyBorder="1" applyAlignment="1">
      <alignment horizontal="center" vertical="center" wrapText="1"/>
    </xf>
    <xf numFmtId="170" fontId="53" fillId="0" borderId="18" xfId="22" applyNumberFormat="1" applyFont="1" applyBorder="1" applyAlignment="1">
      <alignment horizontal="center" vertical="center" wrapText="1"/>
    </xf>
  </cellXfs>
  <cellStyles count="26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21"/>
    <cellStyle name="Normalny 2 2" xfId="22"/>
    <cellStyle name="Normalny 3" xfId="24"/>
    <cellStyle name="Normalny 3 2" xfId="25"/>
    <cellStyle name="Normalny_Opłaty 2004-wykaz" xfId="23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terelakw\Desktop\mariola\zestawienie%20u.w.%20-%2025.01.2018%20r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 całość"/>
      <sheetName val="wpkiw"/>
    </sheetNames>
    <sheetDataSet>
      <sheetData sheetId="0"/>
      <sheetData sheetId="1">
        <row r="5">
          <cell r="C5">
            <v>1.2699999999999999E-2</v>
          </cell>
          <cell r="E5">
            <v>0.28000000000000003</v>
          </cell>
          <cell r="F5">
            <v>40.14</v>
          </cell>
          <cell r="G5">
            <v>80</v>
          </cell>
        </row>
        <row r="82">
          <cell r="C82">
            <v>433.29880000000003</v>
          </cell>
          <cell r="E82">
            <v>36154.990000000005</v>
          </cell>
          <cell r="F82">
            <v>79080.97</v>
          </cell>
          <cell r="G82">
            <v>122006.95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nwp/?action=view&amp;table=table_list&amp;id_jedn=80&amp;sortby=id&amp;od=0" TargetMode="External"/><Relationship Id="rId2" Type="http://schemas.openxmlformats.org/officeDocument/2006/relationships/hyperlink" Target="http://nwp/?action=view&amp;table=table_list&amp;id_jedn=82&amp;sortby=id&amp;od=0" TargetMode="External"/><Relationship Id="rId1" Type="http://schemas.openxmlformats.org/officeDocument/2006/relationships/hyperlink" Target="http://nwp/?action=view&amp;table=table_list&amp;id_jedn=79&amp;sortby=id&amp;od=0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://nwp/?action=view&amp;table=table_list&amp;id_jedn=83&amp;sortby=id&amp;od=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nwp/?action=view&amp;table=table_list&amp;id_jedn=83&amp;sortby=id&amp;od=0" TargetMode="External"/><Relationship Id="rId2" Type="http://schemas.openxmlformats.org/officeDocument/2006/relationships/hyperlink" Target="http://nwp/?action=view&amp;table=table_list&amp;id_jedn=82&amp;sortby=id&amp;od=0" TargetMode="External"/><Relationship Id="rId1" Type="http://schemas.openxmlformats.org/officeDocument/2006/relationships/hyperlink" Target="http://nwp/?action=view&amp;table=table_list&amp;id_jedn=79&amp;sortby=id&amp;od=0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nwp/?action=view&amp;table=table_list&amp;id_jedn=80&amp;sortby=id&amp;o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7"/>
  <sheetViews>
    <sheetView showGridLines="0" zoomScaleNormal="100" workbookViewId="0">
      <selection activeCell="G12" sqref="A1:I973"/>
    </sheetView>
  </sheetViews>
  <sheetFormatPr defaultColWidth="9.109375" defaultRowHeight="13.8"/>
  <cols>
    <col min="1" max="1" width="6" style="111" customWidth="1"/>
    <col min="2" max="2" width="22.5546875" style="123" customWidth="1"/>
    <col min="3" max="3" width="15.44140625" style="111" customWidth="1"/>
    <col min="4" max="4" width="13.44140625" style="124" customWidth="1"/>
    <col min="5" max="5" width="41.33203125" style="111" customWidth="1"/>
    <col min="6" max="6" width="13.44140625" style="125" customWidth="1"/>
    <col min="7" max="7" width="19.88671875" style="111" customWidth="1"/>
    <col min="8" max="8" width="41.44140625" style="111" customWidth="1"/>
    <col min="9" max="9" width="37.88671875" style="111" customWidth="1"/>
    <col min="10" max="10" width="9.109375" style="111"/>
    <col min="11" max="11" width="10.88671875" style="111" bestFit="1" customWidth="1"/>
    <col min="12" max="16384" width="9.109375" style="111"/>
  </cols>
  <sheetData>
    <row r="1" spans="1:10" s="110" customFormat="1" ht="14.4">
      <c r="A1" s="327"/>
      <c r="B1" s="328"/>
      <c r="C1" s="329"/>
      <c r="D1" s="330"/>
      <c r="E1" s="331"/>
      <c r="F1" s="332"/>
      <c r="G1" s="329"/>
      <c r="H1" s="329"/>
      <c r="I1" s="333" t="s">
        <v>299</v>
      </c>
      <c r="J1" s="109"/>
    </row>
    <row r="2" spans="1:10" s="110" customFormat="1" ht="56.25" customHeight="1">
      <c r="A2" s="427" t="s">
        <v>300</v>
      </c>
      <c r="B2" s="428"/>
      <c r="C2" s="428"/>
      <c r="D2" s="428"/>
      <c r="E2" s="428"/>
      <c r="F2" s="428"/>
      <c r="G2" s="428"/>
      <c r="H2" s="428"/>
      <c r="I2" s="428"/>
      <c r="J2" s="109"/>
    </row>
    <row r="3" spans="1:10" ht="48" customHeight="1">
      <c r="A3" s="334" t="s">
        <v>65</v>
      </c>
      <c r="B3" s="335" t="s">
        <v>301</v>
      </c>
      <c r="C3" s="335" t="s">
        <v>302</v>
      </c>
      <c r="D3" s="334" t="s">
        <v>236</v>
      </c>
      <c r="E3" s="335" t="s">
        <v>303</v>
      </c>
      <c r="F3" s="336" t="s">
        <v>304</v>
      </c>
      <c r="G3" s="335" t="s">
        <v>305</v>
      </c>
      <c r="H3" s="335" t="s">
        <v>306</v>
      </c>
      <c r="I3" s="335" t="s">
        <v>307</v>
      </c>
    </row>
    <row r="4" spans="1:10" ht="15" customHeight="1">
      <c r="A4" s="337">
        <v>1</v>
      </c>
      <c r="B4" s="419" t="s">
        <v>308</v>
      </c>
      <c r="C4" s="337" t="s">
        <v>309</v>
      </c>
      <c r="D4" s="338">
        <v>0.10360000000000001</v>
      </c>
      <c r="E4" s="337" t="s">
        <v>310</v>
      </c>
      <c r="F4" s="339" t="s">
        <v>311</v>
      </c>
      <c r="G4" s="337" t="s">
        <v>312</v>
      </c>
      <c r="H4" s="337" t="s">
        <v>313</v>
      </c>
      <c r="I4" s="337" t="s">
        <v>314</v>
      </c>
    </row>
    <row r="5" spans="1:10" ht="15" customHeight="1">
      <c r="A5" s="337">
        <v>2</v>
      </c>
      <c r="B5" s="419"/>
      <c r="C5" s="337" t="s">
        <v>315</v>
      </c>
      <c r="D5" s="338">
        <v>0.65450000000000008</v>
      </c>
      <c r="E5" s="337" t="s">
        <v>310</v>
      </c>
      <c r="F5" s="339" t="s">
        <v>311</v>
      </c>
      <c r="G5" s="337" t="s">
        <v>312</v>
      </c>
      <c r="H5" s="337" t="s">
        <v>313</v>
      </c>
      <c r="I5" s="337" t="s">
        <v>314</v>
      </c>
    </row>
    <row r="6" spans="1:10" ht="15" customHeight="1">
      <c r="A6" s="337">
        <v>3</v>
      </c>
      <c r="B6" s="419"/>
      <c r="C6" s="337" t="s">
        <v>316</v>
      </c>
      <c r="D6" s="338">
        <v>0.27240000000000003</v>
      </c>
      <c r="E6" s="337" t="s">
        <v>310</v>
      </c>
      <c r="F6" s="339" t="s">
        <v>311</v>
      </c>
      <c r="G6" s="337" t="s">
        <v>312</v>
      </c>
      <c r="H6" s="337" t="s">
        <v>313</v>
      </c>
      <c r="I6" s="337" t="s">
        <v>314</v>
      </c>
    </row>
    <row r="7" spans="1:10" ht="15" customHeight="1">
      <c r="A7" s="337">
        <v>4</v>
      </c>
      <c r="B7" s="419"/>
      <c r="C7" s="337" t="s">
        <v>317</v>
      </c>
      <c r="D7" s="338">
        <v>9.6700000000000008E-2</v>
      </c>
      <c r="E7" s="337" t="s">
        <v>310</v>
      </c>
      <c r="F7" s="339" t="s">
        <v>311</v>
      </c>
      <c r="G7" s="337" t="s">
        <v>312</v>
      </c>
      <c r="H7" s="337" t="s">
        <v>313</v>
      </c>
      <c r="I7" s="337" t="s">
        <v>314</v>
      </c>
    </row>
    <row r="8" spans="1:10" ht="15" customHeight="1">
      <c r="A8" s="337">
        <v>5</v>
      </c>
      <c r="B8" s="419"/>
      <c r="C8" s="337" t="s">
        <v>318</v>
      </c>
      <c r="D8" s="338">
        <v>0.43149999999999999</v>
      </c>
      <c r="E8" s="337" t="s">
        <v>310</v>
      </c>
      <c r="F8" s="339" t="s">
        <v>311</v>
      </c>
      <c r="G8" s="337" t="s">
        <v>312</v>
      </c>
      <c r="H8" s="337" t="s">
        <v>313</v>
      </c>
      <c r="I8" s="337" t="s">
        <v>314</v>
      </c>
    </row>
    <row r="9" spans="1:10" ht="15" customHeight="1">
      <c r="A9" s="337">
        <v>6</v>
      </c>
      <c r="B9" s="419"/>
      <c r="C9" s="337" t="s">
        <v>319</v>
      </c>
      <c r="D9" s="338">
        <v>1.2176</v>
      </c>
      <c r="E9" s="337" t="s">
        <v>310</v>
      </c>
      <c r="F9" s="339" t="s">
        <v>311</v>
      </c>
      <c r="G9" s="337" t="s">
        <v>312</v>
      </c>
      <c r="H9" s="337" t="s">
        <v>313</v>
      </c>
      <c r="I9" s="337" t="s">
        <v>314</v>
      </c>
    </row>
    <row r="10" spans="1:10" ht="15" customHeight="1">
      <c r="A10" s="337">
        <v>7</v>
      </c>
      <c r="B10" s="419"/>
      <c r="C10" s="337" t="s">
        <v>320</v>
      </c>
      <c r="D10" s="338">
        <v>2.7369000000000003</v>
      </c>
      <c r="E10" s="337" t="s">
        <v>310</v>
      </c>
      <c r="F10" s="339" t="s">
        <v>311</v>
      </c>
      <c r="G10" s="337" t="s">
        <v>312</v>
      </c>
      <c r="H10" s="337" t="s">
        <v>313</v>
      </c>
      <c r="I10" s="337" t="s">
        <v>314</v>
      </c>
    </row>
    <row r="11" spans="1:10" ht="15" customHeight="1">
      <c r="A11" s="337">
        <v>8</v>
      </c>
      <c r="B11" s="419"/>
      <c r="C11" s="337" t="s">
        <v>321</v>
      </c>
      <c r="D11" s="338">
        <v>8.7000000000000008E-2</v>
      </c>
      <c r="E11" s="337" t="s">
        <v>310</v>
      </c>
      <c r="F11" s="339" t="s">
        <v>311</v>
      </c>
      <c r="G11" s="337" t="s">
        <v>312</v>
      </c>
      <c r="H11" s="337" t="s">
        <v>313</v>
      </c>
      <c r="I11" s="337" t="s">
        <v>314</v>
      </c>
    </row>
    <row r="12" spans="1:10" ht="15" customHeight="1">
      <c r="A12" s="337">
        <v>9</v>
      </c>
      <c r="B12" s="419"/>
      <c r="C12" s="337" t="s">
        <v>322</v>
      </c>
      <c r="D12" s="338">
        <v>5.5000000000000005E-3</v>
      </c>
      <c r="E12" s="337" t="s">
        <v>310</v>
      </c>
      <c r="F12" s="339" t="s">
        <v>311</v>
      </c>
      <c r="G12" s="337" t="s">
        <v>312</v>
      </c>
      <c r="H12" s="337" t="s">
        <v>323</v>
      </c>
      <c r="I12" s="337" t="s">
        <v>314</v>
      </c>
    </row>
    <row r="13" spans="1:10" ht="15" customHeight="1">
      <c r="A13" s="337">
        <v>10</v>
      </c>
      <c r="B13" s="419"/>
      <c r="C13" s="337" t="s">
        <v>324</v>
      </c>
      <c r="D13" s="338">
        <v>8.9800000000000005E-2</v>
      </c>
      <c r="E13" s="337" t="s">
        <v>310</v>
      </c>
      <c r="F13" s="339" t="s">
        <v>311</v>
      </c>
      <c r="G13" s="337" t="s">
        <v>312</v>
      </c>
      <c r="H13" s="337" t="s">
        <v>313</v>
      </c>
      <c r="I13" s="337" t="s">
        <v>314</v>
      </c>
    </row>
    <row r="14" spans="1:10" ht="15" customHeight="1">
      <c r="A14" s="337">
        <v>11</v>
      </c>
      <c r="B14" s="419"/>
      <c r="C14" s="337" t="s">
        <v>325</v>
      </c>
      <c r="D14" s="338">
        <v>0.84510000000000007</v>
      </c>
      <c r="E14" s="337" t="s">
        <v>310</v>
      </c>
      <c r="F14" s="339" t="s">
        <v>311</v>
      </c>
      <c r="G14" s="337" t="s">
        <v>312</v>
      </c>
      <c r="H14" s="337" t="s">
        <v>313</v>
      </c>
      <c r="I14" s="337" t="s">
        <v>314</v>
      </c>
    </row>
    <row r="15" spans="1:10" ht="15" customHeight="1">
      <c r="A15" s="337">
        <v>12</v>
      </c>
      <c r="B15" s="419"/>
      <c r="C15" s="337" t="s">
        <v>326</v>
      </c>
      <c r="D15" s="338">
        <v>0.15890000000000001</v>
      </c>
      <c r="E15" s="337" t="s">
        <v>310</v>
      </c>
      <c r="F15" s="339" t="s">
        <v>311</v>
      </c>
      <c r="G15" s="337" t="s">
        <v>312</v>
      </c>
      <c r="H15" s="337" t="s">
        <v>313</v>
      </c>
      <c r="I15" s="337" t="s">
        <v>314</v>
      </c>
    </row>
    <row r="16" spans="1:10" ht="15" customHeight="1">
      <c r="A16" s="337">
        <v>13</v>
      </c>
      <c r="B16" s="419"/>
      <c r="C16" s="337" t="s">
        <v>327</v>
      </c>
      <c r="D16" s="338">
        <v>0.98350000000000004</v>
      </c>
      <c r="E16" s="337" t="s">
        <v>310</v>
      </c>
      <c r="F16" s="339" t="s">
        <v>311</v>
      </c>
      <c r="G16" s="337" t="s">
        <v>312</v>
      </c>
      <c r="H16" s="337" t="s">
        <v>313</v>
      </c>
      <c r="I16" s="337" t="s">
        <v>314</v>
      </c>
    </row>
    <row r="17" spans="1:9" ht="15" customHeight="1">
      <c r="A17" s="337">
        <v>14</v>
      </c>
      <c r="B17" s="419"/>
      <c r="C17" s="337" t="s">
        <v>328</v>
      </c>
      <c r="D17" s="340">
        <v>13.950200000000001</v>
      </c>
      <c r="E17" s="341" t="s">
        <v>310</v>
      </c>
      <c r="F17" s="342" t="s">
        <v>311</v>
      </c>
      <c r="G17" s="341" t="s">
        <v>312</v>
      </c>
      <c r="H17" s="341" t="s">
        <v>313</v>
      </c>
      <c r="I17" s="341" t="s">
        <v>314</v>
      </c>
    </row>
    <row r="18" spans="1:9" s="112" customFormat="1" ht="21" customHeight="1">
      <c r="A18" s="417" t="s">
        <v>298</v>
      </c>
      <c r="B18" s="418"/>
      <c r="C18" s="418"/>
      <c r="D18" s="343">
        <f>SUM(D4:D17)</f>
        <v>21.633200000000002</v>
      </c>
      <c r="E18" s="403" t="s">
        <v>311</v>
      </c>
      <c r="F18" s="406"/>
      <c r="G18" s="406"/>
      <c r="H18" s="406"/>
      <c r="I18" s="407"/>
    </row>
    <row r="19" spans="1:9" ht="15" customHeight="1">
      <c r="A19" s="337">
        <v>15</v>
      </c>
      <c r="B19" s="419" t="s">
        <v>329</v>
      </c>
      <c r="C19" s="337" t="s">
        <v>330</v>
      </c>
      <c r="D19" s="338">
        <v>2.7700000000000002E-2</v>
      </c>
      <c r="E19" s="337" t="s">
        <v>331</v>
      </c>
      <c r="F19" s="339" t="s">
        <v>311</v>
      </c>
      <c r="G19" s="337" t="s">
        <v>332</v>
      </c>
      <c r="H19" s="337" t="s">
        <v>333</v>
      </c>
      <c r="I19" s="337" t="s">
        <v>314</v>
      </c>
    </row>
    <row r="20" spans="1:9" ht="15" customHeight="1">
      <c r="A20" s="337">
        <v>16</v>
      </c>
      <c r="B20" s="419"/>
      <c r="C20" s="337" t="s">
        <v>334</v>
      </c>
      <c r="D20" s="338">
        <v>0.62</v>
      </c>
      <c r="E20" s="337" t="s">
        <v>331</v>
      </c>
      <c r="F20" s="339" t="s">
        <v>311</v>
      </c>
      <c r="G20" s="337" t="s">
        <v>332</v>
      </c>
      <c r="H20" s="337" t="s">
        <v>333</v>
      </c>
      <c r="I20" s="337" t="s">
        <v>314</v>
      </c>
    </row>
    <row r="21" spans="1:9" ht="15" customHeight="1">
      <c r="A21" s="337">
        <v>17</v>
      </c>
      <c r="B21" s="419"/>
      <c r="C21" s="337" t="s">
        <v>335</v>
      </c>
      <c r="D21" s="338">
        <v>0.3075</v>
      </c>
      <c r="E21" s="337" t="s">
        <v>331</v>
      </c>
      <c r="F21" s="339" t="s">
        <v>311</v>
      </c>
      <c r="G21" s="337" t="s">
        <v>332</v>
      </c>
      <c r="H21" s="337" t="s">
        <v>333</v>
      </c>
      <c r="I21" s="337" t="s">
        <v>314</v>
      </c>
    </row>
    <row r="22" spans="1:9" ht="15" customHeight="1">
      <c r="A22" s="337">
        <v>18</v>
      </c>
      <c r="B22" s="419"/>
      <c r="C22" s="337" t="s">
        <v>336</v>
      </c>
      <c r="D22" s="338">
        <v>0.108</v>
      </c>
      <c r="E22" s="337" t="s">
        <v>331</v>
      </c>
      <c r="F22" s="339" t="s">
        <v>311</v>
      </c>
      <c r="G22" s="337" t="s">
        <v>332</v>
      </c>
      <c r="H22" s="337" t="s">
        <v>333</v>
      </c>
      <c r="I22" s="337" t="s">
        <v>314</v>
      </c>
    </row>
    <row r="23" spans="1:9" ht="15" customHeight="1">
      <c r="A23" s="337">
        <v>19</v>
      </c>
      <c r="B23" s="419"/>
      <c r="C23" s="337" t="s">
        <v>337</v>
      </c>
      <c r="D23" s="338">
        <v>0.89300000000000002</v>
      </c>
      <c r="E23" s="337" t="s">
        <v>331</v>
      </c>
      <c r="F23" s="339" t="s">
        <v>311</v>
      </c>
      <c r="G23" s="337" t="s">
        <v>332</v>
      </c>
      <c r="H23" s="337" t="s">
        <v>333</v>
      </c>
      <c r="I23" s="337" t="s">
        <v>314</v>
      </c>
    </row>
    <row r="24" spans="1:9" ht="15" customHeight="1">
      <c r="A24" s="337">
        <v>20</v>
      </c>
      <c r="B24" s="419"/>
      <c r="C24" s="337" t="s">
        <v>338</v>
      </c>
      <c r="D24" s="338">
        <v>0.22600000000000001</v>
      </c>
      <c r="E24" s="337" t="s">
        <v>331</v>
      </c>
      <c r="F24" s="339" t="s">
        <v>311</v>
      </c>
      <c r="G24" s="337" t="s">
        <v>332</v>
      </c>
      <c r="H24" s="337" t="s">
        <v>333</v>
      </c>
      <c r="I24" s="337" t="s">
        <v>314</v>
      </c>
    </row>
    <row r="25" spans="1:9" ht="15" customHeight="1">
      <c r="A25" s="337">
        <v>21</v>
      </c>
      <c r="B25" s="419"/>
      <c r="C25" s="337" t="s">
        <v>339</v>
      </c>
      <c r="D25" s="338">
        <v>0.11750000000000001</v>
      </c>
      <c r="E25" s="337" t="s">
        <v>331</v>
      </c>
      <c r="F25" s="339" t="s">
        <v>311</v>
      </c>
      <c r="G25" s="337" t="s">
        <v>332</v>
      </c>
      <c r="H25" s="337" t="s">
        <v>333</v>
      </c>
      <c r="I25" s="337" t="s">
        <v>314</v>
      </c>
    </row>
    <row r="26" spans="1:9" ht="15" customHeight="1">
      <c r="A26" s="337">
        <v>22</v>
      </c>
      <c r="B26" s="419"/>
      <c r="C26" s="337" t="s">
        <v>340</v>
      </c>
      <c r="D26" s="338">
        <v>0.18000000000000002</v>
      </c>
      <c r="E26" s="337" t="s">
        <v>331</v>
      </c>
      <c r="F26" s="339" t="s">
        <v>311</v>
      </c>
      <c r="G26" s="337" t="s">
        <v>332</v>
      </c>
      <c r="H26" s="337" t="s">
        <v>333</v>
      </c>
      <c r="I26" s="337" t="s">
        <v>314</v>
      </c>
    </row>
    <row r="27" spans="1:9" ht="15" customHeight="1">
      <c r="A27" s="337">
        <v>23</v>
      </c>
      <c r="B27" s="419"/>
      <c r="C27" s="337" t="s">
        <v>341</v>
      </c>
      <c r="D27" s="338">
        <v>0.14800000000000002</v>
      </c>
      <c r="E27" s="337" t="s">
        <v>331</v>
      </c>
      <c r="F27" s="339" t="s">
        <v>311</v>
      </c>
      <c r="G27" s="337" t="s">
        <v>332</v>
      </c>
      <c r="H27" s="337" t="s">
        <v>333</v>
      </c>
      <c r="I27" s="337" t="s">
        <v>314</v>
      </c>
    </row>
    <row r="28" spans="1:9" ht="15" customHeight="1">
      <c r="A28" s="337">
        <v>24</v>
      </c>
      <c r="B28" s="419"/>
      <c r="C28" s="337" t="s">
        <v>342</v>
      </c>
      <c r="D28" s="338">
        <v>7.1580000000000004</v>
      </c>
      <c r="E28" s="337" t="s">
        <v>331</v>
      </c>
      <c r="F28" s="339" t="s">
        <v>311</v>
      </c>
      <c r="G28" s="337" t="s">
        <v>332</v>
      </c>
      <c r="H28" s="337" t="s">
        <v>333</v>
      </c>
      <c r="I28" s="337" t="s">
        <v>314</v>
      </c>
    </row>
    <row r="29" spans="1:9" ht="15" customHeight="1">
      <c r="A29" s="337">
        <v>25</v>
      </c>
      <c r="B29" s="419"/>
      <c r="C29" s="337" t="s">
        <v>343</v>
      </c>
      <c r="D29" s="338">
        <v>1.349</v>
      </c>
      <c r="E29" s="337" t="s">
        <v>331</v>
      </c>
      <c r="F29" s="339" t="s">
        <v>311</v>
      </c>
      <c r="G29" s="337" t="s">
        <v>332</v>
      </c>
      <c r="H29" s="337" t="s">
        <v>333</v>
      </c>
      <c r="I29" s="337" t="s">
        <v>314</v>
      </c>
    </row>
    <row r="30" spans="1:9" ht="15" customHeight="1">
      <c r="A30" s="337">
        <v>26</v>
      </c>
      <c r="B30" s="419"/>
      <c r="C30" s="337" t="s">
        <v>344</v>
      </c>
      <c r="D30" s="338">
        <v>0.26500000000000001</v>
      </c>
      <c r="E30" s="337" t="s">
        <v>331</v>
      </c>
      <c r="F30" s="339" t="s">
        <v>311</v>
      </c>
      <c r="G30" s="337" t="s">
        <v>332</v>
      </c>
      <c r="H30" s="337" t="s">
        <v>333</v>
      </c>
      <c r="I30" s="337" t="s">
        <v>314</v>
      </c>
    </row>
    <row r="31" spans="1:9" ht="15" customHeight="1">
      <c r="A31" s="337">
        <v>27</v>
      </c>
      <c r="B31" s="419"/>
      <c r="C31" s="337" t="s">
        <v>345</v>
      </c>
      <c r="D31" s="338">
        <v>0.21000000000000002</v>
      </c>
      <c r="E31" s="337" t="s">
        <v>331</v>
      </c>
      <c r="F31" s="339" t="s">
        <v>311</v>
      </c>
      <c r="G31" s="337" t="s">
        <v>332</v>
      </c>
      <c r="H31" s="337" t="s">
        <v>333</v>
      </c>
      <c r="I31" s="337" t="s">
        <v>314</v>
      </c>
    </row>
    <row r="32" spans="1:9" ht="15" customHeight="1">
      <c r="A32" s="337">
        <v>28</v>
      </c>
      <c r="B32" s="419"/>
      <c r="C32" s="337" t="s">
        <v>346</v>
      </c>
      <c r="D32" s="338">
        <v>0.112</v>
      </c>
      <c r="E32" s="337" t="s">
        <v>331</v>
      </c>
      <c r="F32" s="339" t="s">
        <v>311</v>
      </c>
      <c r="G32" s="337" t="s">
        <v>332</v>
      </c>
      <c r="H32" s="337" t="s">
        <v>333</v>
      </c>
      <c r="I32" s="337" t="s">
        <v>314</v>
      </c>
    </row>
    <row r="33" spans="1:9" ht="15" customHeight="1">
      <c r="A33" s="337">
        <v>29</v>
      </c>
      <c r="B33" s="419"/>
      <c r="C33" s="337" t="s">
        <v>347</v>
      </c>
      <c r="D33" s="338">
        <v>3.73E-2</v>
      </c>
      <c r="E33" s="337" t="s">
        <v>331</v>
      </c>
      <c r="F33" s="339" t="s">
        <v>311</v>
      </c>
      <c r="G33" s="337" t="s">
        <v>332</v>
      </c>
      <c r="H33" s="337" t="s">
        <v>333</v>
      </c>
      <c r="I33" s="337" t="s">
        <v>314</v>
      </c>
    </row>
    <row r="34" spans="1:9" ht="15" customHeight="1">
      <c r="A34" s="337">
        <v>30</v>
      </c>
      <c r="B34" s="419"/>
      <c r="C34" s="337" t="s">
        <v>348</v>
      </c>
      <c r="D34" s="338">
        <v>0.35120000000000001</v>
      </c>
      <c r="E34" s="337" t="s">
        <v>331</v>
      </c>
      <c r="F34" s="339" t="s">
        <v>311</v>
      </c>
      <c r="G34" s="337" t="s">
        <v>332</v>
      </c>
      <c r="H34" s="337" t="s">
        <v>333</v>
      </c>
      <c r="I34" s="337" t="s">
        <v>314</v>
      </c>
    </row>
    <row r="35" spans="1:9" ht="15" customHeight="1">
      <c r="A35" s="337">
        <v>31</v>
      </c>
      <c r="B35" s="419"/>
      <c r="C35" s="337" t="s">
        <v>349</v>
      </c>
      <c r="D35" s="338">
        <v>7.0000000000000001E-3</v>
      </c>
      <c r="E35" s="337" t="s">
        <v>331</v>
      </c>
      <c r="F35" s="339" t="s">
        <v>311</v>
      </c>
      <c r="G35" s="337" t="s">
        <v>332</v>
      </c>
      <c r="H35" s="337" t="s">
        <v>333</v>
      </c>
      <c r="I35" s="337" t="s">
        <v>314</v>
      </c>
    </row>
    <row r="36" spans="1:9" ht="15" customHeight="1">
      <c r="A36" s="337">
        <v>32</v>
      </c>
      <c r="B36" s="419"/>
      <c r="C36" s="337" t="s">
        <v>350</v>
      </c>
      <c r="D36" s="338">
        <v>9.0000000000000011E-3</v>
      </c>
      <c r="E36" s="337" t="s">
        <v>331</v>
      </c>
      <c r="F36" s="339" t="s">
        <v>311</v>
      </c>
      <c r="G36" s="337" t="s">
        <v>332</v>
      </c>
      <c r="H36" s="337" t="s">
        <v>333</v>
      </c>
      <c r="I36" s="337" t="s">
        <v>314</v>
      </c>
    </row>
    <row r="37" spans="1:9" ht="15" customHeight="1">
      <c r="A37" s="337">
        <v>33</v>
      </c>
      <c r="B37" s="419"/>
      <c r="C37" s="337" t="s">
        <v>351</v>
      </c>
      <c r="D37" s="338">
        <v>0.1173</v>
      </c>
      <c r="E37" s="337" t="s">
        <v>331</v>
      </c>
      <c r="F37" s="339" t="s">
        <v>311</v>
      </c>
      <c r="G37" s="337" t="s">
        <v>332</v>
      </c>
      <c r="H37" s="337" t="s">
        <v>333</v>
      </c>
      <c r="I37" s="337" t="s">
        <v>314</v>
      </c>
    </row>
    <row r="38" spans="1:9" ht="15" customHeight="1">
      <c r="A38" s="337">
        <v>34</v>
      </c>
      <c r="B38" s="419"/>
      <c r="C38" s="337" t="s">
        <v>352</v>
      </c>
      <c r="D38" s="338">
        <v>0.13200000000000001</v>
      </c>
      <c r="E38" s="337" t="s">
        <v>331</v>
      </c>
      <c r="F38" s="339" t="s">
        <v>311</v>
      </c>
      <c r="G38" s="337" t="s">
        <v>332</v>
      </c>
      <c r="H38" s="337" t="s">
        <v>333</v>
      </c>
      <c r="I38" s="337" t="s">
        <v>314</v>
      </c>
    </row>
    <row r="39" spans="1:9" ht="15" customHeight="1">
      <c r="A39" s="337">
        <v>35</v>
      </c>
      <c r="B39" s="419"/>
      <c r="C39" s="337" t="s">
        <v>353</v>
      </c>
      <c r="D39" s="338">
        <v>0.45340000000000003</v>
      </c>
      <c r="E39" s="337" t="s">
        <v>331</v>
      </c>
      <c r="F39" s="339" t="s">
        <v>311</v>
      </c>
      <c r="G39" s="337" t="s">
        <v>332</v>
      </c>
      <c r="H39" s="337" t="s">
        <v>333</v>
      </c>
      <c r="I39" s="337" t="s">
        <v>314</v>
      </c>
    </row>
    <row r="40" spans="1:9" ht="15" customHeight="1">
      <c r="A40" s="337">
        <v>36</v>
      </c>
      <c r="B40" s="419"/>
      <c r="C40" s="337" t="s">
        <v>354</v>
      </c>
      <c r="D40" s="338">
        <v>6.0000000000000006E-4</v>
      </c>
      <c r="E40" s="337" t="s">
        <v>331</v>
      </c>
      <c r="F40" s="339" t="s">
        <v>311</v>
      </c>
      <c r="G40" s="337" t="s">
        <v>355</v>
      </c>
      <c r="H40" s="337" t="s">
        <v>333</v>
      </c>
      <c r="I40" s="337" t="s">
        <v>314</v>
      </c>
    </row>
    <row r="41" spans="1:9" ht="15" customHeight="1">
      <c r="A41" s="337">
        <v>37</v>
      </c>
      <c r="B41" s="419"/>
      <c r="C41" s="337" t="s">
        <v>356</v>
      </c>
      <c r="D41" s="338">
        <v>0.13440000000000002</v>
      </c>
      <c r="E41" s="337" t="s">
        <v>357</v>
      </c>
      <c r="F41" s="339" t="s">
        <v>311</v>
      </c>
      <c r="G41" s="337" t="s">
        <v>355</v>
      </c>
      <c r="H41" s="337" t="s">
        <v>333</v>
      </c>
      <c r="I41" s="337" t="s">
        <v>314</v>
      </c>
    </row>
    <row r="42" spans="1:9" ht="15" customHeight="1">
      <c r="A42" s="337">
        <v>38</v>
      </c>
      <c r="B42" s="419"/>
      <c r="C42" s="337" t="s">
        <v>358</v>
      </c>
      <c r="D42" s="338">
        <v>0.71589999999999998</v>
      </c>
      <c r="E42" s="337" t="s">
        <v>357</v>
      </c>
      <c r="F42" s="339" t="s">
        <v>311</v>
      </c>
      <c r="G42" s="337" t="s">
        <v>355</v>
      </c>
      <c r="H42" s="337" t="s">
        <v>333</v>
      </c>
      <c r="I42" s="337" t="s">
        <v>314</v>
      </c>
    </row>
    <row r="43" spans="1:9" ht="15" customHeight="1">
      <c r="A43" s="337">
        <v>39</v>
      </c>
      <c r="B43" s="419"/>
      <c r="C43" s="337" t="s">
        <v>359</v>
      </c>
      <c r="D43" s="338">
        <v>2.1960000000000002</v>
      </c>
      <c r="E43" s="337" t="s">
        <v>331</v>
      </c>
      <c r="F43" s="339" t="s">
        <v>311</v>
      </c>
      <c r="G43" s="337" t="s">
        <v>332</v>
      </c>
      <c r="H43" s="337" t="s">
        <v>333</v>
      </c>
      <c r="I43" s="337" t="s">
        <v>314</v>
      </c>
    </row>
    <row r="44" spans="1:9" ht="15" customHeight="1">
      <c r="A44" s="337">
        <v>40</v>
      </c>
      <c r="B44" s="419"/>
      <c r="C44" s="337" t="s">
        <v>360</v>
      </c>
      <c r="D44" s="338">
        <v>2.6800000000000001E-2</v>
      </c>
      <c r="E44" s="337" t="s">
        <v>331</v>
      </c>
      <c r="F44" s="339" t="s">
        <v>311</v>
      </c>
      <c r="G44" s="337" t="s">
        <v>332</v>
      </c>
      <c r="H44" s="337" t="s">
        <v>333</v>
      </c>
      <c r="I44" s="337" t="s">
        <v>314</v>
      </c>
    </row>
    <row r="45" spans="1:9" ht="15" customHeight="1">
      <c r="A45" s="337">
        <v>41</v>
      </c>
      <c r="B45" s="419"/>
      <c r="C45" s="337" t="s">
        <v>361</v>
      </c>
      <c r="D45" s="338">
        <v>0.4042</v>
      </c>
      <c r="E45" s="337" t="s">
        <v>331</v>
      </c>
      <c r="F45" s="339" t="s">
        <v>311</v>
      </c>
      <c r="G45" s="337" t="s">
        <v>332</v>
      </c>
      <c r="H45" s="337" t="s">
        <v>333</v>
      </c>
      <c r="I45" s="337" t="s">
        <v>314</v>
      </c>
    </row>
    <row r="46" spans="1:9" ht="15" customHeight="1">
      <c r="A46" s="337">
        <v>42</v>
      </c>
      <c r="B46" s="419"/>
      <c r="C46" s="337" t="s">
        <v>362</v>
      </c>
      <c r="D46" s="338">
        <v>1.7399</v>
      </c>
      <c r="E46" s="337" t="s">
        <v>331</v>
      </c>
      <c r="F46" s="339" t="s">
        <v>311</v>
      </c>
      <c r="G46" s="337" t="s">
        <v>332</v>
      </c>
      <c r="H46" s="337" t="s">
        <v>333</v>
      </c>
      <c r="I46" s="337" t="s">
        <v>314</v>
      </c>
    </row>
    <row r="47" spans="1:9" ht="15" customHeight="1">
      <c r="A47" s="337">
        <v>43</v>
      </c>
      <c r="B47" s="419"/>
      <c r="C47" s="337" t="s">
        <v>363</v>
      </c>
      <c r="D47" s="338">
        <v>2.6000000000000002E-2</v>
      </c>
      <c r="E47" s="337" t="s">
        <v>357</v>
      </c>
      <c r="F47" s="339" t="s">
        <v>311</v>
      </c>
      <c r="G47" s="337" t="s">
        <v>355</v>
      </c>
      <c r="H47" s="337" t="s">
        <v>333</v>
      </c>
      <c r="I47" s="337" t="s">
        <v>314</v>
      </c>
    </row>
    <row r="48" spans="1:9" ht="15" customHeight="1">
      <c r="A48" s="337">
        <v>44</v>
      </c>
      <c r="B48" s="419"/>
      <c r="C48" s="337" t="s">
        <v>364</v>
      </c>
      <c r="D48" s="338">
        <v>9.9000000000000008E-3</v>
      </c>
      <c r="E48" s="337" t="s">
        <v>357</v>
      </c>
      <c r="F48" s="339" t="s">
        <v>311</v>
      </c>
      <c r="G48" s="337" t="s">
        <v>355</v>
      </c>
      <c r="H48" s="337" t="s">
        <v>333</v>
      </c>
      <c r="I48" s="337" t="s">
        <v>314</v>
      </c>
    </row>
    <row r="49" spans="1:9" ht="15" customHeight="1">
      <c r="A49" s="337">
        <v>45</v>
      </c>
      <c r="B49" s="419"/>
      <c r="C49" s="337" t="s">
        <v>365</v>
      </c>
      <c r="D49" s="338">
        <v>2.5400000000000002E-2</v>
      </c>
      <c r="E49" s="337" t="s">
        <v>357</v>
      </c>
      <c r="F49" s="339" t="s">
        <v>311</v>
      </c>
      <c r="G49" s="337" t="s">
        <v>355</v>
      </c>
      <c r="H49" s="337" t="s">
        <v>333</v>
      </c>
      <c r="I49" s="337" t="s">
        <v>314</v>
      </c>
    </row>
    <row r="50" spans="1:9" ht="15" customHeight="1">
      <c r="A50" s="337">
        <v>46</v>
      </c>
      <c r="B50" s="419"/>
      <c r="C50" s="337" t="s">
        <v>366</v>
      </c>
      <c r="D50" s="338">
        <v>4.7300000000000002E-2</v>
      </c>
      <c r="E50" s="337" t="s">
        <v>357</v>
      </c>
      <c r="F50" s="339" t="s">
        <v>311</v>
      </c>
      <c r="G50" s="337" t="s">
        <v>355</v>
      </c>
      <c r="H50" s="337" t="s">
        <v>333</v>
      </c>
      <c r="I50" s="337" t="s">
        <v>314</v>
      </c>
    </row>
    <row r="51" spans="1:9" ht="15" customHeight="1">
      <c r="A51" s="337">
        <v>47</v>
      </c>
      <c r="B51" s="419"/>
      <c r="C51" s="337" t="s">
        <v>367</v>
      </c>
      <c r="D51" s="338">
        <v>2.9300000000000003E-2</v>
      </c>
      <c r="E51" s="337" t="s">
        <v>357</v>
      </c>
      <c r="F51" s="339" t="s">
        <v>311</v>
      </c>
      <c r="G51" s="337" t="s">
        <v>355</v>
      </c>
      <c r="H51" s="337" t="s">
        <v>333</v>
      </c>
      <c r="I51" s="337" t="s">
        <v>314</v>
      </c>
    </row>
    <row r="52" spans="1:9" ht="15" customHeight="1">
      <c r="A52" s="337">
        <v>48</v>
      </c>
      <c r="B52" s="419"/>
      <c r="C52" s="337" t="s">
        <v>368</v>
      </c>
      <c r="D52" s="338">
        <v>9.1900000000000009E-2</v>
      </c>
      <c r="E52" s="337" t="s">
        <v>357</v>
      </c>
      <c r="F52" s="339" t="s">
        <v>311</v>
      </c>
      <c r="G52" s="337" t="s">
        <v>355</v>
      </c>
      <c r="H52" s="337" t="s">
        <v>333</v>
      </c>
      <c r="I52" s="337" t="s">
        <v>314</v>
      </c>
    </row>
    <row r="53" spans="1:9" ht="15" customHeight="1">
      <c r="A53" s="337">
        <v>49</v>
      </c>
      <c r="B53" s="419"/>
      <c r="C53" s="337" t="s">
        <v>369</v>
      </c>
      <c r="D53" s="338">
        <v>6.1800000000000001E-2</v>
      </c>
      <c r="E53" s="337" t="s">
        <v>357</v>
      </c>
      <c r="F53" s="339" t="s">
        <v>311</v>
      </c>
      <c r="G53" s="337" t="s">
        <v>355</v>
      </c>
      <c r="H53" s="337" t="s">
        <v>333</v>
      </c>
      <c r="I53" s="337" t="s">
        <v>314</v>
      </c>
    </row>
    <row r="54" spans="1:9" ht="15" customHeight="1">
      <c r="A54" s="337">
        <v>50</v>
      </c>
      <c r="B54" s="419"/>
      <c r="C54" s="337" t="s">
        <v>370</v>
      </c>
      <c r="D54" s="338">
        <v>3.44E-2</v>
      </c>
      <c r="E54" s="337" t="s">
        <v>357</v>
      </c>
      <c r="F54" s="339" t="s">
        <v>311</v>
      </c>
      <c r="G54" s="337" t="s">
        <v>355</v>
      </c>
      <c r="H54" s="337" t="s">
        <v>333</v>
      </c>
      <c r="I54" s="337" t="s">
        <v>314</v>
      </c>
    </row>
    <row r="55" spans="1:9" ht="15" customHeight="1">
      <c r="A55" s="337">
        <v>51</v>
      </c>
      <c r="B55" s="419"/>
      <c r="C55" s="337" t="s">
        <v>371</v>
      </c>
      <c r="D55" s="338">
        <v>0.64680000000000004</v>
      </c>
      <c r="E55" s="337" t="s">
        <v>357</v>
      </c>
      <c r="F55" s="339" t="s">
        <v>311</v>
      </c>
      <c r="G55" s="337" t="s">
        <v>355</v>
      </c>
      <c r="H55" s="337" t="s">
        <v>333</v>
      </c>
      <c r="I55" s="337" t="s">
        <v>314</v>
      </c>
    </row>
    <row r="56" spans="1:9" s="112" customFormat="1" ht="21" customHeight="1">
      <c r="A56" s="417" t="s">
        <v>298</v>
      </c>
      <c r="B56" s="418"/>
      <c r="C56" s="418"/>
      <c r="D56" s="343">
        <f>SUM(D19:D55)</f>
        <v>19.019500000000001</v>
      </c>
      <c r="E56" s="403" t="s">
        <v>311</v>
      </c>
      <c r="F56" s="406"/>
      <c r="G56" s="406"/>
      <c r="H56" s="406"/>
      <c r="I56" s="407"/>
    </row>
    <row r="57" spans="1:9" ht="15" customHeight="1">
      <c r="A57" s="337">
        <v>52</v>
      </c>
      <c r="B57" s="419" t="s">
        <v>372</v>
      </c>
      <c r="C57" s="337" t="s">
        <v>373</v>
      </c>
      <c r="D57" s="338">
        <v>8.7000000000000011E-3</v>
      </c>
      <c r="E57" s="337" t="s">
        <v>374</v>
      </c>
      <c r="F57" s="339" t="s">
        <v>311</v>
      </c>
      <c r="G57" s="337" t="s">
        <v>375</v>
      </c>
      <c r="H57" s="337" t="s">
        <v>376</v>
      </c>
      <c r="I57" s="337" t="s">
        <v>314</v>
      </c>
    </row>
    <row r="58" spans="1:9" ht="15" customHeight="1">
      <c r="A58" s="337">
        <v>53</v>
      </c>
      <c r="B58" s="419"/>
      <c r="C58" s="337" t="s">
        <v>377</v>
      </c>
      <c r="D58" s="338">
        <v>0.14860000000000001</v>
      </c>
      <c r="E58" s="337" t="s">
        <v>374</v>
      </c>
      <c r="F58" s="339" t="s">
        <v>311</v>
      </c>
      <c r="G58" s="337" t="s">
        <v>375</v>
      </c>
      <c r="H58" s="337" t="s">
        <v>376</v>
      </c>
      <c r="I58" s="337" t="s">
        <v>314</v>
      </c>
    </row>
    <row r="59" spans="1:9" ht="15" customHeight="1">
      <c r="A59" s="337">
        <v>54</v>
      </c>
      <c r="B59" s="419"/>
      <c r="C59" s="337" t="s">
        <v>378</v>
      </c>
      <c r="D59" s="338">
        <v>1.3100000000000001E-2</v>
      </c>
      <c r="E59" s="337" t="s">
        <v>379</v>
      </c>
      <c r="F59" s="339" t="s">
        <v>311</v>
      </c>
      <c r="G59" s="337" t="s">
        <v>380</v>
      </c>
      <c r="H59" s="337" t="s">
        <v>381</v>
      </c>
      <c r="I59" s="337" t="s">
        <v>314</v>
      </c>
    </row>
    <row r="60" spans="1:9" ht="15" customHeight="1">
      <c r="A60" s="337">
        <v>55</v>
      </c>
      <c r="B60" s="419"/>
      <c r="C60" s="337" t="s">
        <v>382</v>
      </c>
      <c r="D60" s="338">
        <v>1.9400000000000001E-2</v>
      </c>
      <c r="E60" s="337" t="s">
        <v>379</v>
      </c>
      <c r="F60" s="339" t="s">
        <v>311</v>
      </c>
      <c r="G60" s="337" t="s">
        <v>383</v>
      </c>
      <c r="H60" s="337" t="s">
        <v>381</v>
      </c>
      <c r="I60" s="337" t="s">
        <v>314</v>
      </c>
    </row>
    <row r="61" spans="1:9" ht="15" customHeight="1">
      <c r="A61" s="337">
        <v>56</v>
      </c>
      <c r="B61" s="419"/>
      <c r="C61" s="337" t="s">
        <v>384</v>
      </c>
      <c r="D61" s="338">
        <v>0.02</v>
      </c>
      <c r="E61" s="337" t="s">
        <v>379</v>
      </c>
      <c r="F61" s="339" t="s">
        <v>311</v>
      </c>
      <c r="G61" s="337" t="s">
        <v>383</v>
      </c>
      <c r="H61" s="337" t="s">
        <v>381</v>
      </c>
      <c r="I61" s="337" t="s">
        <v>314</v>
      </c>
    </row>
    <row r="62" spans="1:9" ht="15" customHeight="1">
      <c r="A62" s="337">
        <v>57</v>
      </c>
      <c r="B62" s="419"/>
      <c r="C62" s="337" t="s">
        <v>385</v>
      </c>
      <c r="D62" s="338">
        <v>2.3056000000000001</v>
      </c>
      <c r="E62" s="337" t="s">
        <v>379</v>
      </c>
      <c r="F62" s="339" t="s">
        <v>311</v>
      </c>
      <c r="G62" s="337" t="s">
        <v>386</v>
      </c>
      <c r="H62" s="337" t="s">
        <v>381</v>
      </c>
      <c r="I62" s="337" t="s">
        <v>314</v>
      </c>
    </row>
    <row r="63" spans="1:9" ht="15" customHeight="1">
      <c r="A63" s="337">
        <v>58</v>
      </c>
      <c r="B63" s="419"/>
      <c r="C63" s="337" t="s">
        <v>387</v>
      </c>
      <c r="D63" s="338">
        <v>2.87E-2</v>
      </c>
      <c r="E63" s="337" t="s">
        <v>379</v>
      </c>
      <c r="F63" s="339" t="s">
        <v>311</v>
      </c>
      <c r="G63" s="337" t="s">
        <v>386</v>
      </c>
      <c r="H63" s="337" t="s">
        <v>381</v>
      </c>
      <c r="I63" s="337" t="s">
        <v>314</v>
      </c>
    </row>
    <row r="64" spans="1:9" ht="15" customHeight="1">
      <c r="A64" s="337">
        <v>59</v>
      </c>
      <c r="B64" s="419"/>
      <c r="C64" s="337" t="s">
        <v>388</v>
      </c>
      <c r="D64" s="338">
        <v>0.1183</v>
      </c>
      <c r="E64" s="337" t="s">
        <v>379</v>
      </c>
      <c r="F64" s="339" t="s">
        <v>311</v>
      </c>
      <c r="G64" s="337" t="s">
        <v>380</v>
      </c>
      <c r="H64" s="337" t="s">
        <v>381</v>
      </c>
      <c r="I64" s="337" t="s">
        <v>314</v>
      </c>
    </row>
    <row r="65" spans="1:9" ht="15" customHeight="1">
      <c r="A65" s="337">
        <v>60</v>
      </c>
      <c r="B65" s="419"/>
      <c r="C65" s="337" t="s">
        <v>389</v>
      </c>
      <c r="D65" s="338">
        <v>1.2200000000000001E-2</v>
      </c>
      <c r="E65" s="337" t="s">
        <v>379</v>
      </c>
      <c r="F65" s="339" t="s">
        <v>311</v>
      </c>
      <c r="G65" s="337" t="s">
        <v>386</v>
      </c>
      <c r="H65" s="337" t="s">
        <v>381</v>
      </c>
      <c r="I65" s="337" t="s">
        <v>314</v>
      </c>
    </row>
    <row r="66" spans="1:9" ht="15" customHeight="1">
      <c r="A66" s="337">
        <v>61</v>
      </c>
      <c r="B66" s="419"/>
      <c r="C66" s="337" t="s">
        <v>390</v>
      </c>
      <c r="D66" s="338">
        <v>5.7000000000000002E-3</v>
      </c>
      <c r="E66" s="337" t="s">
        <v>379</v>
      </c>
      <c r="F66" s="339" t="s">
        <v>311</v>
      </c>
      <c r="G66" s="337" t="s">
        <v>386</v>
      </c>
      <c r="H66" s="337" t="s">
        <v>381</v>
      </c>
      <c r="I66" s="337" t="s">
        <v>314</v>
      </c>
    </row>
    <row r="67" spans="1:9" s="112" customFormat="1" ht="21" customHeight="1">
      <c r="A67" s="417" t="s">
        <v>298</v>
      </c>
      <c r="B67" s="418"/>
      <c r="C67" s="418"/>
      <c r="D67" s="343">
        <f>SUM(D57:D66)</f>
        <v>2.6803000000000003</v>
      </c>
      <c r="E67" s="403" t="s">
        <v>311</v>
      </c>
      <c r="F67" s="406"/>
      <c r="G67" s="406"/>
      <c r="H67" s="406"/>
      <c r="I67" s="407"/>
    </row>
    <row r="68" spans="1:9" ht="30" customHeight="1">
      <c r="A68" s="337">
        <v>62</v>
      </c>
      <c r="B68" s="419" t="s">
        <v>391</v>
      </c>
      <c r="C68" s="337" t="s">
        <v>3</v>
      </c>
      <c r="D68" s="338">
        <v>2.585</v>
      </c>
      <c r="E68" s="337" t="s">
        <v>392</v>
      </c>
      <c r="F68" s="339" t="s">
        <v>311</v>
      </c>
      <c r="G68" s="337" t="s">
        <v>393</v>
      </c>
      <c r="H68" s="337" t="s">
        <v>394</v>
      </c>
      <c r="I68" s="337" t="s">
        <v>314</v>
      </c>
    </row>
    <row r="69" spans="1:9" ht="30" customHeight="1">
      <c r="A69" s="337">
        <v>63</v>
      </c>
      <c r="B69" s="419"/>
      <c r="C69" s="337" t="s">
        <v>395</v>
      </c>
      <c r="D69" s="338">
        <v>0.49630000000000002</v>
      </c>
      <c r="E69" s="337" t="s">
        <v>392</v>
      </c>
      <c r="F69" s="339" t="s">
        <v>311</v>
      </c>
      <c r="G69" s="337" t="s">
        <v>393</v>
      </c>
      <c r="H69" s="337" t="s">
        <v>394</v>
      </c>
      <c r="I69" s="337" t="s">
        <v>314</v>
      </c>
    </row>
    <row r="70" spans="1:9" s="112" customFormat="1" ht="21" customHeight="1">
      <c r="A70" s="417" t="s">
        <v>298</v>
      </c>
      <c r="B70" s="418"/>
      <c r="C70" s="418"/>
      <c r="D70" s="343">
        <f>SUM(D68:D69)</f>
        <v>3.0813000000000001</v>
      </c>
      <c r="E70" s="403" t="s">
        <v>311</v>
      </c>
      <c r="F70" s="406"/>
      <c r="G70" s="406"/>
      <c r="H70" s="406"/>
      <c r="I70" s="407"/>
    </row>
    <row r="71" spans="1:9" ht="15" customHeight="1">
      <c r="A71" s="337">
        <v>64</v>
      </c>
      <c r="B71" s="419" t="s">
        <v>396</v>
      </c>
      <c r="C71" s="337" t="s">
        <v>397</v>
      </c>
      <c r="D71" s="338">
        <v>1.6815</v>
      </c>
      <c r="E71" s="337" t="s">
        <v>398</v>
      </c>
      <c r="F71" s="339" t="s">
        <v>311</v>
      </c>
      <c r="G71" s="337" t="s">
        <v>399</v>
      </c>
      <c r="H71" s="337" t="s">
        <v>400</v>
      </c>
      <c r="I71" s="337" t="s">
        <v>314</v>
      </c>
    </row>
    <row r="72" spans="1:9" ht="15" customHeight="1">
      <c r="A72" s="337">
        <v>65</v>
      </c>
      <c r="B72" s="419"/>
      <c r="C72" s="337" t="s">
        <v>401</v>
      </c>
      <c r="D72" s="338">
        <v>0.16250000000000001</v>
      </c>
      <c r="E72" s="337" t="s">
        <v>402</v>
      </c>
      <c r="F72" s="339" t="s">
        <v>311</v>
      </c>
      <c r="G72" s="337" t="s">
        <v>403</v>
      </c>
      <c r="H72" s="337" t="s">
        <v>404</v>
      </c>
      <c r="I72" s="337" t="s">
        <v>314</v>
      </c>
    </row>
    <row r="73" spans="1:9" ht="15" customHeight="1">
      <c r="A73" s="337">
        <v>66</v>
      </c>
      <c r="B73" s="419"/>
      <c r="C73" s="337" t="s">
        <v>405</v>
      </c>
      <c r="D73" s="338">
        <v>0.82050000000000001</v>
      </c>
      <c r="E73" s="337" t="s">
        <v>406</v>
      </c>
      <c r="F73" s="339" t="s">
        <v>311</v>
      </c>
      <c r="G73" s="337" t="s">
        <v>407</v>
      </c>
      <c r="H73" s="337" t="s">
        <v>408</v>
      </c>
      <c r="I73" s="337" t="s">
        <v>314</v>
      </c>
    </row>
    <row r="74" spans="1:9" ht="15" customHeight="1">
      <c r="A74" s="337">
        <v>67</v>
      </c>
      <c r="B74" s="419"/>
      <c r="C74" s="337" t="s">
        <v>409</v>
      </c>
      <c r="D74" s="338">
        <v>0.22820000000000001</v>
      </c>
      <c r="E74" s="337" t="s">
        <v>406</v>
      </c>
      <c r="F74" s="339" t="s">
        <v>311</v>
      </c>
      <c r="G74" s="337" t="s">
        <v>407</v>
      </c>
      <c r="H74" s="337" t="s">
        <v>408</v>
      </c>
      <c r="I74" s="337" t="s">
        <v>314</v>
      </c>
    </row>
    <row r="75" spans="1:9" ht="15" customHeight="1">
      <c r="A75" s="337">
        <v>68</v>
      </c>
      <c r="B75" s="419"/>
      <c r="C75" s="337" t="s">
        <v>410</v>
      </c>
      <c r="D75" s="338">
        <v>9.1000000000000004E-3</v>
      </c>
      <c r="E75" s="337" t="s">
        <v>411</v>
      </c>
      <c r="F75" s="339" t="s">
        <v>311</v>
      </c>
      <c r="G75" s="337" t="s">
        <v>412</v>
      </c>
      <c r="H75" s="337" t="s">
        <v>413</v>
      </c>
      <c r="I75" s="337" t="s">
        <v>314</v>
      </c>
    </row>
    <row r="76" spans="1:9" ht="15" customHeight="1">
      <c r="A76" s="337">
        <v>69</v>
      </c>
      <c r="B76" s="419"/>
      <c r="C76" s="337" t="s">
        <v>414</v>
      </c>
      <c r="D76" s="338">
        <v>1.9369000000000001</v>
      </c>
      <c r="E76" s="337" t="s">
        <v>411</v>
      </c>
      <c r="F76" s="339" t="s">
        <v>311</v>
      </c>
      <c r="G76" s="337" t="s">
        <v>412</v>
      </c>
      <c r="H76" s="337" t="s">
        <v>413</v>
      </c>
      <c r="I76" s="337" t="s">
        <v>314</v>
      </c>
    </row>
    <row r="77" spans="1:9" ht="15" customHeight="1">
      <c r="A77" s="337">
        <v>70</v>
      </c>
      <c r="B77" s="419"/>
      <c r="C77" s="337" t="s">
        <v>415</v>
      </c>
      <c r="D77" s="338">
        <v>1.7338</v>
      </c>
      <c r="E77" s="337" t="s">
        <v>398</v>
      </c>
      <c r="F77" s="339" t="s">
        <v>311</v>
      </c>
      <c r="G77" s="337" t="s">
        <v>399</v>
      </c>
      <c r="H77" s="337" t="s">
        <v>400</v>
      </c>
      <c r="I77" s="337" t="s">
        <v>314</v>
      </c>
    </row>
    <row r="78" spans="1:9" ht="15" customHeight="1">
      <c r="A78" s="337">
        <v>71</v>
      </c>
      <c r="B78" s="419"/>
      <c r="C78" s="337" t="s">
        <v>416</v>
      </c>
      <c r="D78" s="338">
        <v>3.4604000000000004</v>
      </c>
      <c r="E78" s="337" t="s">
        <v>398</v>
      </c>
      <c r="F78" s="339" t="s">
        <v>311</v>
      </c>
      <c r="G78" s="337" t="s">
        <v>399</v>
      </c>
      <c r="H78" s="337" t="s">
        <v>400</v>
      </c>
      <c r="I78" s="337" t="s">
        <v>314</v>
      </c>
    </row>
    <row r="79" spans="1:9" ht="15" customHeight="1">
      <c r="A79" s="337">
        <v>72</v>
      </c>
      <c r="B79" s="419"/>
      <c r="C79" s="337" t="s">
        <v>417</v>
      </c>
      <c r="D79" s="338">
        <v>1.14E-2</v>
      </c>
      <c r="E79" s="337" t="s">
        <v>411</v>
      </c>
      <c r="F79" s="339" t="s">
        <v>311</v>
      </c>
      <c r="G79" s="337" t="s">
        <v>412</v>
      </c>
      <c r="H79" s="337" t="s">
        <v>413</v>
      </c>
      <c r="I79" s="337" t="s">
        <v>314</v>
      </c>
    </row>
    <row r="80" spans="1:9" ht="15" customHeight="1">
      <c r="A80" s="337">
        <v>73</v>
      </c>
      <c r="B80" s="419"/>
      <c r="C80" s="337" t="s">
        <v>418</v>
      </c>
      <c r="D80" s="338">
        <v>0.5665</v>
      </c>
      <c r="E80" s="337" t="s">
        <v>411</v>
      </c>
      <c r="F80" s="339" t="s">
        <v>311</v>
      </c>
      <c r="G80" s="337" t="s">
        <v>412</v>
      </c>
      <c r="H80" s="337" t="s">
        <v>413</v>
      </c>
      <c r="I80" s="337" t="s">
        <v>314</v>
      </c>
    </row>
    <row r="81" spans="1:9" ht="15" customHeight="1">
      <c r="A81" s="337">
        <v>74</v>
      </c>
      <c r="B81" s="419"/>
      <c r="C81" s="337" t="s">
        <v>419</v>
      </c>
      <c r="D81" s="338">
        <v>0.19060000000000002</v>
      </c>
      <c r="E81" s="337" t="s">
        <v>411</v>
      </c>
      <c r="F81" s="339" t="s">
        <v>311</v>
      </c>
      <c r="G81" s="337" t="s">
        <v>412</v>
      </c>
      <c r="H81" s="337" t="s">
        <v>413</v>
      </c>
      <c r="I81" s="337" t="s">
        <v>314</v>
      </c>
    </row>
    <row r="82" spans="1:9" ht="15" customHeight="1">
      <c r="A82" s="337">
        <v>75</v>
      </c>
      <c r="B82" s="419"/>
      <c r="C82" s="337" t="s">
        <v>420</v>
      </c>
      <c r="D82" s="338">
        <v>5.6600000000000004E-2</v>
      </c>
      <c r="E82" s="337" t="s">
        <v>411</v>
      </c>
      <c r="F82" s="339" t="s">
        <v>311</v>
      </c>
      <c r="G82" s="337" t="s">
        <v>412</v>
      </c>
      <c r="H82" s="337" t="s">
        <v>413</v>
      </c>
      <c r="I82" s="337" t="s">
        <v>314</v>
      </c>
    </row>
    <row r="83" spans="1:9" ht="15" customHeight="1">
      <c r="A83" s="337">
        <v>76</v>
      </c>
      <c r="B83" s="419"/>
      <c r="C83" s="337" t="s">
        <v>421</v>
      </c>
      <c r="D83" s="338">
        <v>4.3733000000000004</v>
      </c>
      <c r="E83" s="337" t="s">
        <v>411</v>
      </c>
      <c r="F83" s="339" t="s">
        <v>311</v>
      </c>
      <c r="G83" s="337" t="s">
        <v>412</v>
      </c>
      <c r="H83" s="337" t="s">
        <v>413</v>
      </c>
      <c r="I83" s="337" t="s">
        <v>314</v>
      </c>
    </row>
    <row r="84" spans="1:9" ht="15" customHeight="1">
      <c r="A84" s="337">
        <v>77</v>
      </c>
      <c r="B84" s="419"/>
      <c r="C84" s="337" t="s">
        <v>422</v>
      </c>
      <c r="D84" s="338">
        <v>2.1000000000000003E-3</v>
      </c>
      <c r="E84" s="337" t="s">
        <v>411</v>
      </c>
      <c r="F84" s="339" t="s">
        <v>311</v>
      </c>
      <c r="G84" s="337" t="s">
        <v>412</v>
      </c>
      <c r="H84" s="337" t="s">
        <v>413</v>
      </c>
      <c r="I84" s="337" t="s">
        <v>314</v>
      </c>
    </row>
    <row r="85" spans="1:9" ht="15" customHeight="1">
      <c r="A85" s="337">
        <v>78</v>
      </c>
      <c r="B85" s="419"/>
      <c r="C85" s="337" t="s">
        <v>423</v>
      </c>
      <c r="D85" s="338">
        <v>3.0100000000000002E-2</v>
      </c>
      <c r="E85" s="337" t="s">
        <v>411</v>
      </c>
      <c r="F85" s="339" t="s">
        <v>311</v>
      </c>
      <c r="G85" s="337" t="s">
        <v>412</v>
      </c>
      <c r="H85" s="337" t="s">
        <v>413</v>
      </c>
      <c r="I85" s="337" t="s">
        <v>314</v>
      </c>
    </row>
    <row r="86" spans="1:9" ht="15" customHeight="1">
      <c r="A86" s="337">
        <v>79</v>
      </c>
      <c r="B86" s="419"/>
      <c r="C86" s="337" t="s">
        <v>424</v>
      </c>
      <c r="D86" s="338">
        <v>8.6044999999999998</v>
      </c>
      <c r="E86" s="337" t="s">
        <v>411</v>
      </c>
      <c r="F86" s="339" t="s">
        <v>311</v>
      </c>
      <c r="G86" s="337" t="s">
        <v>412</v>
      </c>
      <c r="H86" s="337" t="s">
        <v>413</v>
      </c>
      <c r="I86" s="337" t="s">
        <v>314</v>
      </c>
    </row>
    <row r="87" spans="1:9" ht="15" customHeight="1">
      <c r="A87" s="337">
        <v>80</v>
      </c>
      <c r="B87" s="419"/>
      <c r="C87" s="337" t="s">
        <v>425</v>
      </c>
      <c r="D87" s="338">
        <v>3.1699999999999999E-2</v>
      </c>
      <c r="E87" s="337" t="s">
        <v>411</v>
      </c>
      <c r="F87" s="339" t="s">
        <v>311</v>
      </c>
      <c r="G87" s="337" t="s">
        <v>412</v>
      </c>
      <c r="H87" s="337" t="s">
        <v>413</v>
      </c>
      <c r="I87" s="337" t="s">
        <v>314</v>
      </c>
    </row>
    <row r="88" spans="1:9" s="112" customFormat="1" ht="21" customHeight="1">
      <c r="A88" s="417" t="s">
        <v>298</v>
      </c>
      <c r="B88" s="418"/>
      <c r="C88" s="418"/>
      <c r="D88" s="343">
        <f>SUM(D71:D87)</f>
        <v>23.899700000000003</v>
      </c>
      <c r="E88" s="403" t="s">
        <v>311</v>
      </c>
      <c r="F88" s="406"/>
      <c r="G88" s="406"/>
      <c r="H88" s="406"/>
      <c r="I88" s="407"/>
    </row>
    <row r="89" spans="1:9" ht="39.9" customHeight="1">
      <c r="A89" s="337">
        <v>81</v>
      </c>
      <c r="B89" s="419" t="s">
        <v>426</v>
      </c>
      <c r="C89" s="337" t="s">
        <v>427</v>
      </c>
      <c r="D89" s="338">
        <v>8.5100000000000009E-2</v>
      </c>
      <c r="E89" s="337" t="s">
        <v>428</v>
      </c>
      <c r="F89" s="339" t="s">
        <v>311</v>
      </c>
      <c r="G89" s="337" t="s">
        <v>429</v>
      </c>
      <c r="H89" s="337" t="s">
        <v>430</v>
      </c>
      <c r="I89" s="337" t="s">
        <v>314</v>
      </c>
    </row>
    <row r="90" spans="1:9" ht="39.9" customHeight="1">
      <c r="A90" s="337">
        <v>82</v>
      </c>
      <c r="B90" s="419"/>
      <c r="C90" s="337" t="s">
        <v>431</v>
      </c>
      <c r="D90" s="338">
        <v>6.3800000000000009E-2</v>
      </c>
      <c r="E90" s="337" t="s">
        <v>432</v>
      </c>
      <c r="F90" s="339" t="s">
        <v>311</v>
      </c>
      <c r="G90" s="337" t="s">
        <v>429</v>
      </c>
      <c r="H90" s="337" t="s">
        <v>430</v>
      </c>
      <c r="I90" s="337" t="s">
        <v>314</v>
      </c>
    </row>
    <row r="91" spans="1:9" s="112" customFormat="1" ht="21" customHeight="1">
      <c r="A91" s="417" t="s">
        <v>298</v>
      </c>
      <c r="B91" s="418"/>
      <c r="C91" s="418"/>
      <c r="D91" s="343">
        <f>SUM(D89:D90)</f>
        <v>0.14890000000000003</v>
      </c>
      <c r="E91" s="403" t="s">
        <v>311</v>
      </c>
      <c r="F91" s="406"/>
      <c r="G91" s="406"/>
      <c r="H91" s="406"/>
      <c r="I91" s="407"/>
    </row>
    <row r="92" spans="1:9" ht="20.100000000000001" customHeight="1">
      <c r="A92" s="337">
        <v>83</v>
      </c>
      <c r="B92" s="420" t="s">
        <v>433</v>
      </c>
      <c r="C92" s="337" t="s">
        <v>434</v>
      </c>
      <c r="D92" s="338">
        <v>7.9159000000000006</v>
      </c>
      <c r="E92" s="337" t="s">
        <v>435</v>
      </c>
      <c r="F92" s="339" t="s">
        <v>311</v>
      </c>
      <c r="G92" s="337" t="s">
        <v>436</v>
      </c>
      <c r="H92" s="337" t="s">
        <v>437</v>
      </c>
      <c r="I92" s="337" t="s">
        <v>314</v>
      </c>
    </row>
    <row r="93" spans="1:9" ht="20.100000000000001" customHeight="1">
      <c r="A93" s="337">
        <v>84</v>
      </c>
      <c r="B93" s="421"/>
      <c r="C93" s="337" t="s">
        <v>438</v>
      </c>
      <c r="D93" s="338">
        <v>0.18580000000000002</v>
      </c>
      <c r="E93" s="337" t="s">
        <v>435</v>
      </c>
      <c r="F93" s="339" t="s">
        <v>311</v>
      </c>
      <c r="G93" s="337" t="s">
        <v>436</v>
      </c>
      <c r="H93" s="337" t="s">
        <v>437</v>
      </c>
      <c r="I93" s="337" t="s">
        <v>314</v>
      </c>
    </row>
    <row r="94" spans="1:9" ht="20.100000000000001" customHeight="1">
      <c r="A94" s="337">
        <v>85</v>
      </c>
      <c r="B94" s="421"/>
      <c r="C94" s="337" t="s">
        <v>439</v>
      </c>
      <c r="D94" s="338">
        <v>0.11210000000000001</v>
      </c>
      <c r="E94" s="337" t="s">
        <v>435</v>
      </c>
      <c r="F94" s="339" t="s">
        <v>311</v>
      </c>
      <c r="G94" s="337" t="s">
        <v>436</v>
      </c>
      <c r="H94" s="337" t="s">
        <v>437</v>
      </c>
      <c r="I94" s="337" t="s">
        <v>314</v>
      </c>
    </row>
    <row r="95" spans="1:9" ht="20.100000000000001" customHeight="1">
      <c r="A95" s="337">
        <v>86</v>
      </c>
      <c r="B95" s="421"/>
      <c r="C95" s="337" t="s">
        <v>440</v>
      </c>
      <c r="D95" s="338">
        <v>8.5975999999999999</v>
      </c>
      <c r="E95" s="337" t="s">
        <v>435</v>
      </c>
      <c r="F95" s="339" t="s">
        <v>311</v>
      </c>
      <c r="G95" s="337" t="s">
        <v>436</v>
      </c>
      <c r="H95" s="337" t="s">
        <v>437</v>
      </c>
      <c r="I95" s="337" t="s">
        <v>314</v>
      </c>
    </row>
    <row r="96" spans="1:9" ht="20.100000000000001" customHeight="1">
      <c r="A96" s="337">
        <v>87</v>
      </c>
      <c r="B96" s="422"/>
      <c r="C96" s="337" t="s">
        <v>441</v>
      </c>
      <c r="D96" s="338">
        <v>2.0200000000000003E-2</v>
      </c>
      <c r="E96" s="337" t="s">
        <v>435</v>
      </c>
      <c r="F96" s="339" t="s">
        <v>311</v>
      </c>
      <c r="G96" s="337" t="s">
        <v>311</v>
      </c>
      <c r="H96" s="337" t="s">
        <v>442</v>
      </c>
      <c r="I96" s="337" t="s">
        <v>311</v>
      </c>
    </row>
    <row r="97" spans="1:9" s="112" customFormat="1" ht="21" customHeight="1">
      <c r="A97" s="417" t="s">
        <v>298</v>
      </c>
      <c r="B97" s="418"/>
      <c r="C97" s="418"/>
      <c r="D97" s="343">
        <f>SUM(D92:D96)</f>
        <v>16.831599999999998</v>
      </c>
      <c r="E97" s="403" t="s">
        <v>311</v>
      </c>
      <c r="F97" s="406"/>
      <c r="G97" s="406"/>
      <c r="H97" s="406"/>
      <c r="I97" s="407"/>
    </row>
    <row r="98" spans="1:9" ht="67.5" customHeight="1">
      <c r="A98" s="337">
        <v>88</v>
      </c>
      <c r="B98" s="344" t="s">
        <v>443</v>
      </c>
      <c r="C98" s="337" t="s">
        <v>444</v>
      </c>
      <c r="D98" s="338">
        <v>1.3427</v>
      </c>
      <c r="E98" s="337" t="s">
        <v>445</v>
      </c>
      <c r="F98" s="339" t="s">
        <v>311</v>
      </c>
      <c r="G98" s="337" t="s">
        <v>446</v>
      </c>
      <c r="H98" s="337" t="s">
        <v>447</v>
      </c>
      <c r="I98" s="337" t="s">
        <v>314</v>
      </c>
    </row>
    <row r="99" spans="1:9" s="112" customFormat="1" ht="21" customHeight="1">
      <c r="A99" s="417" t="s">
        <v>298</v>
      </c>
      <c r="B99" s="418"/>
      <c r="C99" s="418"/>
      <c r="D99" s="343">
        <f>SUM(D98)</f>
        <v>1.3427</v>
      </c>
      <c r="E99" s="403" t="s">
        <v>311</v>
      </c>
      <c r="F99" s="406"/>
      <c r="G99" s="406"/>
      <c r="H99" s="406"/>
      <c r="I99" s="407"/>
    </row>
    <row r="100" spans="1:9" ht="30" customHeight="1">
      <c r="A100" s="337">
        <v>89</v>
      </c>
      <c r="B100" s="420" t="s">
        <v>448</v>
      </c>
      <c r="C100" s="337" t="s">
        <v>449</v>
      </c>
      <c r="D100" s="338">
        <v>2.2265999999999999</v>
      </c>
      <c r="E100" s="337" t="s">
        <v>450</v>
      </c>
      <c r="F100" s="339" t="s">
        <v>311</v>
      </c>
      <c r="G100" s="337" t="s">
        <v>451</v>
      </c>
      <c r="H100" s="345" t="s">
        <v>452</v>
      </c>
      <c r="I100" s="337" t="s">
        <v>314</v>
      </c>
    </row>
    <row r="101" spans="1:9" ht="15" customHeight="1">
      <c r="A101" s="337">
        <v>90</v>
      </c>
      <c r="B101" s="421"/>
      <c r="C101" s="337" t="s">
        <v>453</v>
      </c>
      <c r="D101" s="338">
        <v>5.0899000000000001</v>
      </c>
      <c r="E101" s="337" t="s">
        <v>454</v>
      </c>
      <c r="F101" s="339" t="s">
        <v>311</v>
      </c>
      <c r="G101" s="337" t="s">
        <v>455</v>
      </c>
      <c r="H101" s="337" t="s">
        <v>456</v>
      </c>
      <c r="I101" s="337" t="s">
        <v>314</v>
      </c>
    </row>
    <row r="102" spans="1:9" ht="15" customHeight="1">
      <c r="A102" s="337">
        <v>91</v>
      </c>
      <c r="B102" s="421"/>
      <c r="C102" s="337" t="s">
        <v>457</v>
      </c>
      <c r="D102" s="338">
        <v>5.5999999999999999E-3</v>
      </c>
      <c r="E102" s="337" t="s">
        <v>454</v>
      </c>
      <c r="F102" s="339" t="s">
        <v>311</v>
      </c>
      <c r="G102" s="337" t="s">
        <v>458</v>
      </c>
      <c r="H102" s="337" t="s">
        <v>459</v>
      </c>
      <c r="I102" s="337" t="s">
        <v>314</v>
      </c>
    </row>
    <row r="103" spans="1:9" ht="15" customHeight="1">
      <c r="A103" s="337">
        <v>92</v>
      </c>
      <c r="B103" s="421"/>
      <c r="C103" s="337" t="s">
        <v>460</v>
      </c>
      <c r="D103" s="338">
        <v>0.11650000000000001</v>
      </c>
      <c r="E103" s="337" t="s">
        <v>454</v>
      </c>
      <c r="F103" s="339" t="s">
        <v>311</v>
      </c>
      <c r="G103" s="337" t="s">
        <v>458</v>
      </c>
      <c r="H103" s="337" t="s">
        <v>459</v>
      </c>
      <c r="I103" s="337" t="s">
        <v>314</v>
      </c>
    </row>
    <row r="104" spans="1:9" ht="15" customHeight="1">
      <c r="A104" s="337">
        <v>93</v>
      </c>
      <c r="B104" s="421"/>
      <c r="C104" s="337" t="s">
        <v>461</v>
      </c>
      <c r="D104" s="338">
        <v>2.4297</v>
      </c>
      <c r="E104" s="337" t="s">
        <v>454</v>
      </c>
      <c r="F104" s="339" t="s">
        <v>311</v>
      </c>
      <c r="G104" s="337" t="s">
        <v>455</v>
      </c>
      <c r="H104" s="337" t="s">
        <v>462</v>
      </c>
      <c r="I104" s="337" t="s">
        <v>314</v>
      </c>
    </row>
    <row r="105" spans="1:9" ht="15" customHeight="1">
      <c r="A105" s="337">
        <v>94</v>
      </c>
      <c r="B105" s="422"/>
      <c r="C105" s="337" t="s">
        <v>463</v>
      </c>
      <c r="D105" s="338">
        <v>1.1511</v>
      </c>
      <c r="E105" s="337" t="s">
        <v>454</v>
      </c>
      <c r="F105" s="339" t="s">
        <v>311</v>
      </c>
      <c r="G105" s="337" t="s">
        <v>455</v>
      </c>
      <c r="H105" s="337" t="s">
        <v>462</v>
      </c>
      <c r="I105" s="337" t="s">
        <v>314</v>
      </c>
    </row>
    <row r="106" spans="1:9" s="112" customFormat="1" ht="21" customHeight="1">
      <c r="A106" s="417" t="s">
        <v>298</v>
      </c>
      <c r="B106" s="418"/>
      <c r="C106" s="418"/>
      <c r="D106" s="343">
        <f>SUM(D100:D105)</f>
        <v>11.019399999999999</v>
      </c>
      <c r="E106" s="403" t="s">
        <v>311</v>
      </c>
      <c r="F106" s="406"/>
      <c r="G106" s="406"/>
      <c r="H106" s="406"/>
      <c r="I106" s="407"/>
    </row>
    <row r="107" spans="1:9" ht="15" customHeight="1">
      <c r="A107" s="337">
        <v>95</v>
      </c>
      <c r="B107" s="426" t="s">
        <v>464</v>
      </c>
      <c r="C107" s="337" t="s">
        <v>465</v>
      </c>
      <c r="D107" s="338">
        <v>0.50350000000000006</v>
      </c>
      <c r="E107" s="337" t="s">
        <v>466</v>
      </c>
      <c r="F107" s="339" t="s">
        <v>311</v>
      </c>
      <c r="G107" s="337" t="s">
        <v>467</v>
      </c>
      <c r="H107" s="337" t="s">
        <v>468</v>
      </c>
      <c r="I107" s="337" t="s">
        <v>314</v>
      </c>
    </row>
    <row r="108" spans="1:9" ht="15" customHeight="1">
      <c r="A108" s="337">
        <v>96</v>
      </c>
      <c r="B108" s="426"/>
      <c r="C108" s="337" t="s">
        <v>469</v>
      </c>
      <c r="D108" s="338">
        <v>0.10150000000000001</v>
      </c>
      <c r="E108" s="337" t="s">
        <v>470</v>
      </c>
      <c r="F108" s="339" t="s">
        <v>311</v>
      </c>
      <c r="G108" s="337" t="s">
        <v>471</v>
      </c>
      <c r="H108" s="337" t="s">
        <v>468</v>
      </c>
      <c r="I108" s="337" t="s">
        <v>314</v>
      </c>
    </row>
    <row r="109" spans="1:9" ht="15" customHeight="1">
      <c r="A109" s="337">
        <v>97</v>
      </c>
      <c r="B109" s="426"/>
      <c r="C109" s="337" t="s">
        <v>472</v>
      </c>
      <c r="D109" s="338">
        <v>2.01E-2</v>
      </c>
      <c r="E109" s="337" t="s">
        <v>470</v>
      </c>
      <c r="F109" s="339" t="s">
        <v>311</v>
      </c>
      <c r="G109" s="337" t="s">
        <v>473</v>
      </c>
      <c r="H109" s="337" t="s">
        <v>468</v>
      </c>
      <c r="I109" s="337" t="s">
        <v>314</v>
      </c>
    </row>
    <row r="110" spans="1:9" ht="15" customHeight="1">
      <c r="A110" s="337">
        <v>98</v>
      </c>
      <c r="B110" s="426"/>
      <c r="C110" s="337" t="s">
        <v>474</v>
      </c>
      <c r="D110" s="338">
        <v>5.2000000000000006E-3</v>
      </c>
      <c r="E110" s="337" t="s">
        <v>470</v>
      </c>
      <c r="F110" s="339" t="s">
        <v>311</v>
      </c>
      <c r="G110" s="337" t="s">
        <v>473</v>
      </c>
      <c r="H110" s="337" t="s">
        <v>468</v>
      </c>
      <c r="I110" s="337" t="s">
        <v>314</v>
      </c>
    </row>
    <row r="111" spans="1:9" ht="15" customHeight="1">
      <c r="A111" s="337">
        <v>99</v>
      </c>
      <c r="B111" s="426"/>
      <c r="C111" s="337" t="s">
        <v>475</v>
      </c>
      <c r="D111" s="338">
        <v>3.6000000000000003E-3</v>
      </c>
      <c r="E111" s="337" t="s">
        <v>470</v>
      </c>
      <c r="F111" s="339" t="s">
        <v>311</v>
      </c>
      <c r="G111" s="337" t="s">
        <v>476</v>
      </c>
      <c r="H111" s="337" t="s">
        <v>468</v>
      </c>
      <c r="I111" s="337" t="s">
        <v>314</v>
      </c>
    </row>
    <row r="112" spans="1:9" ht="15" customHeight="1">
      <c r="A112" s="337">
        <v>100</v>
      </c>
      <c r="B112" s="426"/>
      <c r="C112" s="337" t="s">
        <v>477</v>
      </c>
      <c r="D112" s="338">
        <v>6.7000000000000002E-3</v>
      </c>
      <c r="E112" s="337" t="s">
        <v>470</v>
      </c>
      <c r="F112" s="339" t="s">
        <v>311</v>
      </c>
      <c r="G112" s="337" t="s">
        <v>473</v>
      </c>
      <c r="H112" s="337" t="s">
        <v>468</v>
      </c>
      <c r="I112" s="337" t="s">
        <v>314</v>
      </c>
    </row>
    <row r="113" spans="1:9" ht="15" customHeight="1">
      <c r="A113" s="337">
        <v>101</v>
      </c>
      <c r="B113" s="426"/>
      <c r="C113" s="337" t="s">
        <v>478</v>
      </c>
      <c r="D113" s="338">
        <v>8.4000000000000012E-3</v>
      </c>
      <c r="E113" s="337" t="s">
        <v>470</v>
      </c>
      <c r="F113" s="339" t="s">
        <v>311</v>
      </c>
      <c r="G113" s="337" t="s">
        <v>471</v>
      </c>
      <c r="H113" s="337" t="s">
        <v>468</v>
      </c>
      <c r="I113" s="337" t="s">
        <v>314</v>
      </c>
    </row>
    <row r="114" spans="1:9" ht="15" customHeight="1">
      <c r="A114" s="337">
        <v>102</v>
      </c>
      <c r="B114" s="426"/>
      <c r="C114" s="337" t="s">
        <v>479</v>
      </c>
      <c r="D114" s="338">
        <v>7.2000000000000007E-3</v>
      </c>
      <c r="E114" s="337" t="s">
        <v>470</v>
      </c>
      <c r="F114" s="339" t="s">
        <v>311</v>
      </c>
      <c r="G114" s="337" t="s">
        <v>473</v>
      </c>
      <c r="H114" s="337" t="s">
        <v>468</v>
      </c>
      <c r="I114" s="337" t="s">
        <v>314</v>
      </c>
    </row>
    <row r="115" spans="1:9" ht="15" customHeight="1">
      <c r="A115" s="337">
        <v>103</v>
      </c>
      <c r="B115" s="426"/>
      <c r="C115" s="337" t="s">
        <v>480</v>
      </c>
      <c r="D115" s="338">
        <v>9.1000000000000004E-3</v>
      </c>
      <c r="E115" s="337" t="s">
        <v>470</v>
      </c>
      <c r="F115" s="339" t="s">
        <v>311</v>
      </c>
      <c r="G115" s="337" t="s">
        <v>473</v>
      </c>
      <c r="H115" s="337" t="s">
        <v>468</v>
      </c>
      <c r="I115" s="337" t="s">
        <v>314</v>
      </c>
    </row>
    <row r="116" spans="1:9" ht="15" customHeight="1">
      <c r="A116" s="337">
        <v>104</v>
      </c>
      <c r="B116" s="426"/>
      <c r="C116" s="337" t="s">
        <v>481</v>
      </c>
      <c r="D116" s="338">
        <v>1.17E-2</v>
      </c>
      <c r="E116" s="337" t="s">
        <v>470</v>
      </c>
      <c r="F116" s="339" t="s">
        <v>311</v>
      </c>
      <c r="G116" s="337" t="s">
        <v>476</v>
      </c>
      <c r="H116" s="337" t="s">
        <v>468</v>
      </c>
      <c r="I116" s="337" t="s">
        <v>314</v>
      </c>
    </row>
    <row r="117" spans="1:9" ht="15" customHeight="1">
      <c r="A117" s="337">
        <v>105</v>
      </c>
      <c r="B117" s="426"/>
      <c r="C117" s="337" t="s">
        <v>482</v>
      </c>
      <c r="D117" s="338">
        <v>1.4500000000000001E-2</v>
      </c>
      <c r="E117" s="337" t="s">
        <v>470</v>
      </c>
      <c r="F117" s="339" t="s">
        <v>311</v>
      </c>
      <c r="G117" s="337" t="s">
        <v>483</v>
      </c>
      <c r="H117" s="337" t="s">
        <v>468</v>
      </c>
      <c r="I117" s="337" t="s">
        <v>314</v>
      </c>
    </row>
    <row r="118" spans="1:9" ht="15" customHeight="1">
      <c r="A118" s="337">
        <v>106</v>
      </c>
      <c r="B118" s="426"/>
      <c r="C118" s="337" t="s">
        <v>484</v>
      </c>
      <c r="D118" s="338">
        <v>1.8200000000000001E-2</v>
      </c>
      <c r="E118" s="337" t="s">
        <v>470</v>
      </c>
      <c r="F118" s="339" t="s">
        <v>311</v>
      </c>
      <c r="G118" s="337" t="s">
        <v>471</v>
      </c>
      <c r="H118" s="337" t="s">
        <v>468</v>
      </c>
      <c r="I118" s="337" t="s">
        <v>314</v>
      </c>
    </row>
    <row r="119" spans="1:9" ht="15" customHeight="1">
      <c r="A119" s="337">
        <v>107</v>
      </c>
      <c r="B119" s="426"/>
      <c r="C119" s="337" t="s">
        <v>485</v>
      </c>
      <c r="D119" s="338">
        <v>1.9800000000000002E-2</v>
      </c>
      <c r="E119" s="337" t="s">
        <v>486</v>
      </c>
      <c r="F119" s="339" t="s">
        <v>311</v>
      </c>
      <c r="G119" s="337" t="s">
        <v>487</v>
      </c>
      <c r="H119" s="337" t="s">
        <v>468</v>
      </c>
      <c r="I119" s="337" t="s">
        <v>314</v>
      </c>
    </row>
    <row r="120" spans="1:9" ht="15" customHeight="1">
      <c r="A120" s="337">
        <v>108</v>
      </c>
      <c r="B120" s="426"/>
      <c r="C120" s="337" t="s">
        <v>488</v>
      </c>
      <c r="D120" s="338">
        <v>2.7200000000000002E-2</v>
      </c>
      <c r="E120" s="337" t="s">
        <v>470</v>
      </c>
      <c r="F120" s="339" t="s">
        <v>311</v>
      </c>
      <c r="G120" s="337" t="s">
        <v>473</v>
      </c>
      <c r="H120" s="337" t="s">
        <v>468</v>
      </c>
      <c r="I120" s="337" t="s">
        <v>314</v>
      </c>
    </row>
    <row r="121" spans="1:9" ht="15" customHeight="1">
      <c r="A121" s="337">
        <v>109</v>
      </c>
      <c r="B121" s="426"/>
      <c r="C121" s="337" t="s">
        <v>489</v>
      </c>
      <c r="D121" s="338">
        <v>2.7800000000000002E-2</v>
      </c>
      <c r="E121" s="337" t="s">
        <v>466</v>
      </c>
      <c r="F121" s="339" t="s">
        <v>311</v>
      </c>
      <c r="G121" s="337" t="s">
        <v>467</v>
      </c>
      <c r="H121" s="337" t="s">
        <v>468</v>
      </c>
      <c r="I121" s="337" t="s">
        <v>314</v>
      </c>
    </row>
    <row r="122" spans="1:9" ht="15" customHeight="1">
      <c r="A122" s="337">
        <v>110</v>
      </c>
      <c r="B122" s="426"/>
      <c r="C122" s="337" t="s">
        <v>490</v>
      </c>
      <c r="D122" s="338">
        <v>3.56E-2</v>
      </c>
      <c r="E122" s="337" t="s">
        <v>470</v>
      </c>
      <c r="F122" s="339" t="s">
        <v>311</v>
      </c>
      <c r="G122" s="337" t="s">
        <v>473</v>
      </c>
      <c r="H122" s="337" t="s">
        <v>468</v>
      </c>
      <c r="I122" s="337" t="s">
        <v>314</v>
      </c>
    </row>
    <row r="123" spans="1:9" ht="15" customHeight="1">
      <c r="A123" s="337">
        <v>111</v>
      </c>
      <c r="B123" s="426"/>
      <c r="C123" s="337" t="s">
        <v>491</v>
      </c>
      <c r="D123" s="338">
        <v>4.0600000000000004E-2</v>
      </c>
      <c r="E123" s="337" t="s">
        <v>466</v>
      </c>
      <c r="F123" s="339" t="s">
        <v>311</v>
      </c>
      <c r="G123" s="337" t="s">
        <v>492</v>
      </c>
      <c r="H123" s="337" t="s">
        <v>468</v>
      </c>
      <c r="I123" s="337" t="s">
        <v>314</v>
      </c>
    </row>
    <row r="124" spans="1:9" ht="15" customHeight="1">
      <c r="A124" s="337">
        <v>112</v>
      </c>
      <c r="B124" s="426"/>
      <c r="C124" s="337" t="s">
        <v>493</v>
      </c>
      <c r="D124" s="338">
        <v>3.7400000000000003E-2</v>
      </c>
      <c r="E124" s="337" t="s">
        <v>470</v>
      </c>
      <c r="F124" s="339" t="s">
        <v>311</v>
      </c>
      <c r="G124" s="337" t="s">
        <v>473</v>
      </c>
      <c r="H124" s="337" t="s">
        <v>468</v>
      </c>
      <c r="I124" s="337" t="s">
        <v>314</v>
      </c>
    </row>
    <row r="125" spans="1:9" ht="15" customHeight="1">
      <c r="A125" s="337">
        <v>113</v>
      </c>
      <c r="B125" s="426"/>
      <c r="C125" s="337" t="s">
        <v>494</v>
      </c>
      <c r="D125" s="338">
        <v>5.6300000000000003E-2</v>
      </c>
      <c r="E125" s="337" t="s">
        <v>466</v>
      </c>
      <c r="F125" s="339" t="s">
        <v>311</v>
      </c>
      <c r="G125" s="337" t="s">
        <v>492</v>
      </c>
      <c r="H125" s="337" t="s">
        <v>468</v>
      </c>
      <c r="I125" s="337" t="s">
        <v>314</v>
      </c>
    </row>
    <row r="126" spans="1:9" ht="15" customHeight="1">
      <c r="A126" s="337">
        <v>114</v>
      </c>
      <c r="B126" s="426"/>
      <c r="C126" s="337" t="s">
        <v>495</v>
      </c>
      <c r="D126" s="338">
        <v>6.1900000000000004E-2</v>
      </c>
      <c r="E126" s="337" t="s">
        <v>466</v>
      </c>
      <c r="F126" s="339" t="s">
        <v>311</v>
      </c>
      <c r="G126" s="337" t="s">
        <v>492</v>
      </c>
      <c r="H126" s="337" t="s">
        <v>468</v>
      </c>
      <c r="I126" s="337" t="s">
        <v>314</v>
      </c>
    </row>
    <row r="127" spans="1:9" ht="15" customHeight="1">
      <c r="A127" s="337">
        <v>115</v>
      </c>
      <c r="B127" s="426"/>
      <c r="C127" s="337" t="s">
        <v>496</v>
      </c>
      <c r="D127" s="338">
        <v>7.2599999999999998E-2</v>
      </c>
      <c r="E127" s="337" t="s">
        <v>497</v>
      </c>
      <c r="F127" s="339" t="s">
        <v>311</v>
      </c>
      <c r="G127" s="337" t="s">
        <v>467</v>
      </c>
      <c r="H127" s="337" t="s">
        <v>468</v>
      </c>
      <c r="I127" s="337" t="s">
        <v>314</v>
      </c>
    </row>
    <row r="128" spans="1:9" ht="15" customHeight="1">
      <c r="A128" s="337">
        <v>116</v>
      </c>
      <c r="B128" s="426"/>
      <c r="C128" s="337" t="s">
        <v>498</v>
      </c>
      <c r="D128" s="338">
        <v>6.4899999999999999E-2</v>
      </c>
      <c r="E128" s="337" t="s">
        <v>466</v>
      </c>
      <c r="F128" s="339" t="s">
        <v>311</v>
      </c>
      <c r="G128" s="337" t="s">
        <v>492</v>
      </c>
      <c r="H128" s="337" t="s">
        <v>468</v>
      </c>
      <c r="I128" s="337" t="s">
        <v>314</v>
      </c>
    </row>
    <row r="129" spans="1:9" ht="15" customHeight="1">
      <c r="A129" s="337">
        <v>117</v>
      </c>
      <c r="B129" s="426"/>
      <c r="C129" s="337" t="s">
        <v>499</v>
      </c>
      <c r="D129" s="338">
        <v>7.9300000000000009E-2</v>
      </c>
      <c r="E129" s="337" t="s">
        <v>470</v>
      </c>
      <c r="F129" s="339" t="s">
        <v>311</v>
      </c>
      <c r="G129" s="337" t="s">
        <v>473</v>
      </c>
      <c r="H129" s="337" t="s">
        <v>468</v>
      </c>
      <c r="I129" s="337" t="s">
        <v>314</v>
      </c>
    </row>
    <row r="130" spans="1:9" ht="15" customHeight="1">
      <c r="A130" s="337">
        <v>118</v>
      </c>
      <c r="B130" s="426"/>
      <c r="C130" s="337" t="s">
        <v>500</v>
      </c>
      <c r="D130" s="338">
        <v>0.1173</v>
      </c>
      <c r="E130" s="337" t="s">
        <v>466</v>
      </c>
      <c r="F130" s="339" t="s">
        <v>311</v>
      </c>
      <c r="G130" s="337" t="s">
        <v>492</v>
      </c>
      <c r="H130" s="337" t="s">
        <v>468</v>
      </c>
      <c r="I130" s="337" t="s">
        <v>314</v>
      </c>
    </row>
    <row r="131" spans="1:9" ht="15" customHeight="1">
      <c r="A131" s="337">
        <v>119</v>
      </c>
      <c r="B131" s="426"/>
      <c r="C131" s="337" t="s">
        <v>501</v>
      </c>
      <c r="D131" s="338">
        <v>0.1198</v>
      </c>
      <c r="E131" s="337" t="s">
        <v>466</v>
      </c>
      <c r="F131" s="339" t="s">
        <v>311</v>
      </c>
      <c r="G131" s="337" t="s">
        <v>492</v>
      </c>
      <c r="H131" s="337" t="s">
        <v>468</v>
      </c>
      <c r="I131" s="337" t="s">
        <v>314</v>
      </c>
    </row>
    <row r="132" spans="1:9" ht="15" customHeight="1">
      <c r="A132" s="337">
        <v>120</v>
      </c>
      <c r="B132" s="426"/>
      <c r="C132" s="337" t="s">
        <v>502</v>
      </c>
      <c r="D132" s="338">
        <v>1.0100000000000001E-2</v>
      </c>
      <c r="E132" s="337" t="s">
        <v>470</v>
      </c>
      <c r="F132" s="339" t="s">
        <v>311</v>
      </c>
      <c r="G132" s="337" t="s">
        <v>473</v>
      </c>
      <c r="H132" s="337" t="s">
        <v>468</v>
      </c>
      <c r="I132" s="337" t="s">
        <v>314</v>
      </c>
    </row>
    <row r="133" spans="1:9" ht="15" customHeight="1">
      <c r="A133" s="337">
        <v>121</v>
      </c>
      <c r="B133" s="426"/>
      <c r="C133" s="337" t="s">
        <v>503</v>
      </c>
      <c r="D133" s="338">
        <v>0.2031</v>
      </c>
      <c r="E133" s="337" t="s">
        <v>470</v>
      </c>
      <c r="F133" s="339" t="s">
        <v>311</v>
      </c>
      <c r="G133" s="337" t="s">
        <v>471</v>
      </c>
      <c r="H133" s="337" t="s">
        <v>468</v>
      </c>
      <c r="I133" s="337" t="s">
        <v>314</v>
      </c>
    </row>
    <row r="134" spans="1:9" ht="15" customHeight="1">
      <c r="A134" s="337">
        <v>122</v>
      </c>
      <c r="B134" s="426"/>
      <c r="C134" s="337" t="s">
        <v>504</v>
      </c>
      <c r="D134" s="338">
        <v>0.18340000000000001</v>
      </c>
      <c r="E134" s="337" t="s">
        <v>466</v>
      </c>
      <c r="F134" s="339" t="s">
        <v>311</v>
      </c>
      <c r="G134" s="337" t="s">
        <v>492</v>
      </c>
      <c r="H134" s="337" t="s">
        <v>468</v>
      </c>
      <c r="I134" s="337" t="s">
        <v>314</v>
      </c>
    </row>
    <row r="135" spans="1:9" ht="15" customHeight="1">
      <c r="A135" s="337">
        <v>123</v>
      </c>
      <c r="B135" s="426"/>
      <c r="C135" s="337" t="s">
        <v>505</v>
      </c>
      <c r="D135" s="338">
        <v>0.22920000000000001</v>
      </c>
      <c r="E135" s="337" t="s">
        <v>470</v>
      </c>
      <c r="F135" s="339" t="s">
        <v>311</v>
      </c>
      <c r="G135" s="337" t="s">
        <v>483</v>
      </c>
      <c r="H135" s="337" t="s">
        <v>468</v>
      </c>
      <c r="I135" s="337" t="s">
        <v>314</v>
      </c>
    </row>
    <row r="136" spans="1:9" ht="15" customHeight="1">
      <c r="A136" s="337">
        <v>124</v>
      </c>
      <c r="B136" s="426"/>
      <c r="C136" s="337" t="s">
        <v>506</v>
      </c>
      <c r="D136" s="338">
        <v>0.27110000000000001</v>
      </c>
      <c r="E136" s="337" t="s">
        <v>507</v>
      </c>
      <c r="F136" s="339" t="s">
        <v>311</v>
      </c>
      <c r="G136" s="337" t="s">
        <v>487</v>
      </c>
      <c r="H136" s="337" t="s">
        <v>468</v>
      </c>
      <c r="I136" s="337" t="s">
        <v>314</v>
      </c>
    </row>
    <row r="137" spans="1:9" ht="15" customHeight="1">
      <c r="A137" s="337">
        <v>125</v>
      </c>
      <c r="B137" s="426"/>
      <c r="C137" s="337" t="s">
        <v>508</v>
      </c>
      <c r="D137" s="338">
        <v>0.25190000000000001</v>
      </c>
      <c r="E137" s="337" t="s">
        <v>466</v>
      </c>
      <c r="F137" s="339" t="s">
        <v>311</v>
      </c>
      <c r="G137" s="337" t="s">
        <v>492</v>
      </c>
      <c r="H137" s="337" t="s">
        <v>468</v>
      </c>
      <c r="I137" s="337" t="s">
        <v>314</v>
      </c>
    </row>
    <row r="138" spans="1:9" ht="15" customHeight="1">
      <c r="A138" s="337">
        <v>126</v>
      </c>
      <c r="B138" s="426"/>
      <c r="C138" s="337" t="s">
        <v>509</v>
      </c>
      <c r="D138" s="338">
        <v>0.29620000000000002</v>
      </c>
      <c r="E138" s="337" t="s">
        <v>470</v>
      </c>
      <c r="F138" s="339" t="s">
        <v>311</v>
      </c>
      <c r="G138" s="337" t="s">
        <v>473</v>
      </c>
      <c r="H138" s="337" t="s">
        <v>468</v>
      </c>
      <c r="I138" s="337" t="s">
        <v>314</v>
      </c>
    </row>
    <row r="139" spans="1:9" ht="15" customHeight="1">
      <c r="A139" s="337">
        <v>127</v>
      </c>
      <c r="B139" s="426"/>
      <c r="C139" s="337" t="s">
        <v>510</v>
      </c>
      <c r="D139" s="338">
        <v>0.3453</v>
      </c>
      <c r="E139" s="337" t="s">
        <v>466</v>
      </c>
      <c r="F139" s="339" t="s">
        <v>311</v>
      </c>
      <c r="G139" s="337" t="s">
        <v>467</v>
      </c>
      <c r="H139" s="337" t="s">
        <v>468</v>
      </c>
      <c r="I139" s="337" t="s">
        <v>314</v>
      </c>
    </row>
    <row r="140" spans="1:9" ht="15" customHeight="1">
      <c r="A140" s="337">
        <v>128</v>
      </c>
      <c r="B140" s="426"/>
      <c r="C140" s="337" t="s">
        <v>511</v>
      </c>
      <c r="D140" s="338">
        <v>0.41700000000000004</v>
      </c>
      <c r="E140" s="337" t="s">
        <v>466</v>
      </c>
      <c r="F140" s="339" t="s">
        <v>311</v>
      </c>
      <c r="G140" s="337" t="s">
        <v>467</v>
      </c>
      <c r="H140" s="337" t="s">
        <v>468</v>
      </c>
      <c r="I140" s="337" t="s">
        <v>314</v>
      </c>
    </row>
    <row r="141" spans="1:9" ht="15" customHeight="1">
      <c r="A141" s="337">
        <v>129</v>
      </c>
      <c r="B141" s="426"/>
      <c r="C141" s="337" t="s">
        <v>512</v>
      </c>
      <c r="D141" s="338">
        <v>4.7400000000000005E-2</v>
      </c>
      <c r="E141" s="337" t="s">
        <v>513</v>
      </c>
      <c r="F141" s="339" t="s">
        <v>311</v>
      </c>
      <c r="G141" s="337" t="s">
        <v>471</v>
      </c>
      <c r="H141" s="337" t="s">
        <v>468</v>
      </c>
      <c r="I141" s="337" t="s">
        <v>314</v>
      </c>
    </row>
    <row r="142" spans="1:9" ht="15" customHeight="1">
      <c r="A142" s="337">
        <v>130</v>
      </c>
      <c r="B142" s="426"/>
      <c r="C142" s="337" t="s">
        <v>514</v>
      </c>
      <c r="D142" s="338">
        <v>0.35239999999999999</v>
      </c>
      <c r="E142" s="337" t="s">
        <v>466</v>
      </c>
      <c r="F142" s="339" t="s">
        <v>311</v>
      </c>
      <c r="G142" s="337" t="s">
        <v>467</v>
      </c>
      <c r="H142" s="337" t="s">
        <v>468</v>
      </c>
      <c r="I142" s="337" t="s">
        <v>314</v>
      </c>
    </row>
    <row r="143" spans="1:9" ht="15" customHeight="1">
      <c r="A143" s="337">
        <v>131</v>
      </c>
      <c r="B143" s="426"/>
      <c r="C143" s="337" t="s">
        <v>515</v>
      </c>
      <c r="D143" s="338">
        <v>2.6500000000000003E-2</v>
      </c>
      <c r="E143" s="337" t="s">
        <v>470</v>
      </c>
      <c r="F143" s="339" t="s">
        <v>311</v>
      </c>
      <c r="G143" s="337" t="s">
        <v>473</v>
      </c>
      <c r="H143" s="337" t="s">
        <v>468</v>
      </c>
      <c r="I143" s="337" t="s">
        <v>314</v>
      </c>
    </row>
    <row r="144" spans="1:9" ht="15" customHeight="1">
      <c r="A144" s="337">
        <v>132</v>
      </c>
      <c r="B144" s="426"/>
      <c r="C144" s="337" t="s">
        <v>516</v>
      </c>
      <c r="D144" s="338">
        <v>0.84200000000000008</v>
      </c>
      <c r="E144" s="337" t="s">
        <v>466</v>
      </c>
      <c r="F144" s="339" t="s">
        <v>311</v>
      </c>
      <c r="G144" s="337" t="s">
        <v>492</v>
      </c>
      <c r="H144" s="337" t="s">
        <v>468</v>
      </c>
      <c r="I144" s="337" t="s">
        <v>314</v>
      </c>
    </row>
    <row r="145" spans="1:9" ht="15" customHeight="1">
      <c r="A145" s="337">
        <v>133</v>
      </c>
      <c r="B145" s="426"/>
      <c r="C145" s="337" t="s">
        <v>517</v>
      </c>
      <c r="D145" s="338">
        <v>1.8500000000000003E-2</v>
      </c>
      <c r="E145" s="337" t="s">
        <v>470</v>
      </c>
      <c r="F145" s="339" t="s">
        <v>311</v>
      </c>
      <c r="G145" s="337" t="s">
        <v>518</v>
      </c>
      <c r="H145" s="337" t="s">
        <v>468</v>
      </c>
      <c r="I145" s="337" t="s">
        <v>314</v>
      </c>
    </row>
    <row r="146" spans="1:9" ht="15" customHeight="1">
      <c r="A146" s="337">
        <v>134</v>
      </c>
      <c r="B146" s="426"/>
      <c r="C146" s="337" t="s">
        <v>519</v>
      </c>
      <c r="D146" s="338">
        <v>0.84650000000000003</v>
      </c>
      <c r="E146" s="337" t="s">
        <v>466</v>
      </c>
      <c r="F146" s="339" t="s">
        <v>311</v>
      </c>
      <c r="G146" s="337" t="s">
        <v>471</v>
      </c>
      <c r="H146" s="337" t="s">
        <v>468</v>
      </c>
      <c r="I146" s="337" t="s">
        <v>314</v>
      </c>
    </row>
    <row r="147" spans="1:9" ht="15" customHeight="1">
      <c r="A147" s="337">
        <v>135</v>
      </c>
      <c r="B147" s="426"/>
      <c r="C147" s="337" t="s">
        <v>520</v>
      </c>
      <c r="D147" s="338">
        <v>0.04</v>
      </c>
      <c r="E147" s="337" t="s">
        <v>521</v>
      </c>
      <c r="F147" s="339" t="s">
        <v>311</v>
      </c>
      <c r="G147" s="337" t="s">
        <v>522</v>
      </c>
      <c r="H147" s="337" t="s">
        <v>468</v>
      </c>
      <c r="I147" s="337" t="s">
        <v>314</v>
      </c>
    </row>
    <row r="148" spans="1:9" ht="15" customHeight="1">
      <c r="A148" s="337">
        <v>136</v>
      </c>
      <c r="B148" s="426"/>
      <c r="C148" s="337" t="s">
        <v>523</v>
      </c>
      <c r="D148" s="338">
        <v>0.13750000000000001</v>
      </c>
      <c r="E148" s="337" t="s">
        <v>470</v>
      </c>
      <c r="F148" s="339" t="s">
        <v>311</v>
      </c>
      <c r="G148" s="337" t="s">
        <v>518</v>
      </c>
      <c r="H148" s="337" t="s">
        <v>468</v>
      </c>
      <c r="I148" s="337" t="s">
        <v>314</v>
      </c>
    </row>
    <row r="149" spans="1:9" ht="15" customHeight="1">
      <c r="A149" s="337">
        <v>137</v>
      </c>
      <c r="B149" s="426"/>
      <c r="C149" s="337" t="s">
        <v>524</v>
      </c>
      <c r="D149" s="338">
        <v>7.5200000000000003E-2</v>
      </c>
      <c r="E149" s="337" t="s">
        <v>470</v>
      </c>
      <c r="F149" s="339" t="s">
        <v>311</v>
      </c>
      <c r="G149" s="337" t="s">
        <v>473</v>
      </c>
      <c r="H149" s="337" t="s">
        <v>468</v>
      </c>
      <c r="I149" s="337" t="s">
        <v>314</v>
      </c>
    </row>
    <row r="150" spans="1:9" ht="15" customHeight="1">
      <c r="A150" s="337">
        <v>138</v>
      </c>
      <c r="B150" s="426"/>
      <c r="C150" s="337" t="s">
        <v>525</v>
      </c>
      <c r="D150" s="338">
        <v>0.1489</v>
      </c>
      <c r="E150" s="337" t="s">
        <v>470</v>
      </c>
      <c r="F150" s="339" t="s">
        <v>311</v>
      </c>
      <c r="G150" s="337" t="s">
        <v>473</v>
      </c>
      <c r="H150" s="337" t="s">
        <v>468</v>
      </c>
      <c r="I150" s="337" t="s">
        <v>314</v>
      </c>
    </row>
    <row r="151" spans="1:9" ht="15" customHeight="1">
      <c r="A151" s="337">
        <v>139</v>
      </c>
      <c r="B151" s="426"/>
      <c r="C151" s="337" t="s">
        <v>526</v>
      </c>
      <c r="D151" s="338">
        <v>1.7299999999999999E-2</v>
      </c>
      <c r="E151" s="337" t="s">
        <v>470</v>
      </c>
      <c r="F151" s="339" t="s">
        <v>311</v>
      </c>
      <c r="G151" s="337" t="s">
        <v>473</v>
      </c>
      <c r="H151" s="337" t="s">
        <v>468</v>
      </c>
      <c r="I151" s="337" t="s">
        <v>314</v>
      </c>
    </row>
    <row r="152" spans="1:9" ht="15" customHeight="1">
      <c r="A152" s="337">
        <v>140</v>
      </c>
      <c r="B152" s="426"/>
      <c r="C152" s="337" t="s">
        <v>527</v>
      </c>
      <c r="D152" s="338">
        <v>0.57500000000000007</v>
      </c>
      <c r="E152" s="337" t="s">
        <v>466</v>
      </c>
      <c r="F152" s="339" t="s">
        <v>311</v>
      </c>
      <c r="G152" s="337" t="s">
        <v>473</v>
      </c>
      <c r="H152" s="337" t="s">
        <v>468</v>
      </c>
      <c r="I152" s="337" t="s">
        <v>314</v>
      </c>
    </row>
    <row r="153" spans="1:9" ht="15" customHeight="1">
      <c r="A153" s="337">
        <v>141</v>
      </c>
      <c r="B153" s="426"/>
      <c r="C153" s="337" t="s">
        <v>528</v>
      </c>
      <c r="D153" s="338">
        <v>0.59570000000000001</v>
      </c>
      <c r="E153" s="337" t="s">
        <v>466</v>
      </c>
      <c r="F153" s="339" t="s">
        <v>311</v>
      </c>
      <c r="G153" s="337" t="s">
        <v>492</v>
      </c>
      <c r="H153" s="337" t="s">
        <v>468</v>
      </c>
      <c r="I153" s="337" t="s">
        <v>314</v>
      </c>
    </row>
    <row r="154" spans="1:9" ht="15" customHeight="1">
      <c r="A154" s="337">
        <v>142</v>
      </c>
      <c r="B154" s="426"/>
      <c r="C154" s="337" t="s">
        <v>529</v>
      </c>
      <c r="D154" s="338">
        <v>0.75</v>
      </c>
      <c r="E154" s="337" t="s">
        <v>466</v>
      </c>
      <c r="F154" s="339" t="s">
        <v>311</v>
      </c>
      <c r="G154" s="337" t="s">
        <v>467</v>
      </c>
      <c r="H154" s="337" t="s">
        <v>468</v>
      </c>
      <c r="I154" s="337" t="s">
        <v>314</v>
      </c>
    </row>
    <row r="155" spans="1:9" ht="15" customHeight="1">
      <c r="A155" s="337">
        <v>143</v>
      </c>
      <c r="B155" s="426"/>
      <c r="C155" s="337" t="s">
        <v>530</v>
      </c>
      <c r="D155" s="338">
        <v>1.1260000000000001</v>
      </c>
      <c r="E155" s="337" t="s">
        <v>466</v>
      </c>
      <c r="F155" s="339" t="s">
        <v>311</v>
      </c>
      <c r="G155" s="337" t="s">
        <v>492</v>
      </c>
      <c r="H155" s="337" t="s">
        <v>468</v>
      </c>
      <c r="I155" s="337" t="s">
        <v>314</v>
      </c>
    </row>
    <row r="156" spans="1:9" ht="15" customHeight="1">
      <c r="A156" s="337">
        <v>144</v>
      </c>
      <c r="B156" s="426"/>
      <c r="C156" s="337" t="s">
        <v>531</v>
      </c>
      <c r="D156" s="338">
        <v>5.0629</v>
      </c>
      <c r="E156" s="337" t="s">
        <v>466</v>
      </c>
      <c r="F156" s="339" t="s">
        <v>311</v>
      </c>
      <c r="G156" s="337" t="s">
        <v>467</v>
      </c>
      <c r="H156" s="337" t="s">
        <v>468</v>
      </c>
      <c r="I156" s="337" t="s">
        <v>314</v>
      </c>
    </row>
    <row r="157" spans="1:9" ht="15" customHeight="1">
      <c r="A157" s="337">
        <v>145</v>
      </c>
      <c r="B157" s="426"/>
      <c r="C157" s="346" t="s">
        <v>532</v>
      </c>
      <c r="D157" s="347">
        <v>3.39E-2</v>
      </c>
      <c r="E157" s="337" t="s">
        <v>486</v>
      </c>
      <c r="F157" s="339" t="s">
        <v>311</v>
      </c>
      <c r="G157" s="337" t="s">
        <v>487</v>
      </c>
      <c r="H157" s="337" t="s">
        <v>468</v>
      </c>
      <c r="I157" s="337" t="s">
        <v>314</v>
      </c>
    </row>
    <row r="158" spans="1:9" ht="15" customHeight="1">
      <c r="A158" s="337">
        <v>146</v>
      </c>
      <c r="B158" s="426"/>
      <c r="C158" s="337" t="s">
        <v>533</v>
      </c>
      <c r="D158" s="338">
        <v>0.11380000000000001</v>
      </c>
      <c r="E158" s="337" t="s">
        <v>497</v>
      </c>
      <c r="F158" s="339" t="s">
        <v>311</v>
      </c>
      <c r="G158" s="337" t="s">
        <v>467</v>
      </c>
      <c r="H158" s="337" t="s">
        <v>468</v>
      </c>
      <c r="I158" s="337" t="s">
        <v>314</v>
      </c>
    </row>
    <row r="159" spans="1:9" ht="15" customHeight="1">
      <c r="A159" s="337">
        <v>147</v>
      </c>
      <c r="B159" s="426"/>
      <c r="C159" s="337" t="s">
        <v>534</v>
      </c>
      <c r="D159" s="338">
        <v>3.2899999999999999E-2</v>
      </c>
      <c r="E159" s="337" t="s">
        <v>470</v>
      </c>
      <c r="F159" s="339" t="s">
        <v>311</v>
      </c>
      <c r="G159" s="337" t="s">
        <v>471</v>
      </c>
      <c r="H159" s="337" t="s">
        <v>468</v>
      </c>
      <c r="I159" s="337" t="s">
        <v>314</v>
      </c>
    </row>
    <row r="160" spans="1:9" ht="15" customHeight="1">
      <c r="A160" s="337">
        <v>148</v>
      </c>
      <c r="B160" s="426"/>
      <c r="C160" s="337" t="s">
        <v>535</v>
      </c>
      <c r="D160" s="338">
        <v>1.5394000000000001</v>
      </c>
      <c r="E160" s="337" t="s">
        <v>470</v>
      </c>
      <c r="F160" s="339" t="s">
        <v>311</v>
      </c>
      <c r="G160" s="337" t="s">
        <v>471</v>
      </c>
      <c r="H160" s="337" t="s">
        <v>468</v>
      </c>
      <c r="I160" s="337" t="s">
        <v>314</v>
      </c>
    </row>
    <row r="161" spans="1:11" s="112" customFormat="1" ht="21" customHeight="1">
      <c r="A161" s="417" t="s">
        <v>298</v>
      </c>
      <c r="B161" s="418"/>
      <c r="C161" s="418"/>
      <c r="D161" s="343">
        <f>SUM(D107:D160)</f>
        <v>16.0593</v>
      </c>
      <c r="E161" s="403" t="s">
        <v>311</v>
      </c>
      <c r="F161" s="406"/>
      <c r="G161" s="406"/>
      <c r="H161" s="406"/>
      <c r="I161" s="407"/>
      <c r="K161" s="113"/>
    </row>
    <row r="162" spans="1:11" ht="15" customHeight="1">
      <c r="A162" s="337">
        <v>149</v>
      </c>
      <c r="B162" s="419" t="s">
        <v>536</v>
      </c>
      <c r="C162" s="337" t="s">
        <v>537</v>
      </c>
      <c r="D162" s="338">
        <v>0.17650000000000002</v>
      </c>
      <c r="E162" s="337" t="s">
        <v>538</v>
      </c>
      <c r="F162" s="339" t="s">
        <v>311</v>
      </c>
      <c r="G162" s="337" t="s">
        <v>539</v>
      </c>
      <c r="H162" s="337" t="s">
        <v>540</v>
      </c>
      <c r="I162" s="337" t="s">
        <v>314</v>
      </c>
    </row>
    <row r="163" spans="1:11" ht="15" customHeight="1">
      <c r="A163" s="337">
        <v>150</v>
      </c>
      <c r="B163" s="419"/>
      <c r="C163" s="337" t="s">
        <v>541</v>
      </c>
      <c r="D163" s="338">
        <v>0.36580000000000001</v>
      </c>
      <c r="E163" s="337" t="s">
        <v>538</v>
      </c>
      <c r="F163" s="339" t="s">
        <v>311</v>
      </c>
      <c r="G163" s="337" t="s">
        <v>539</v>
      </c>
      <c r="H163" s="337" t="s">
        <v>540</v>
      </c>
      <c r="I163" s="337" t="s">
        <v>314</v>
      </c>
    </row>
    <row r="164" spans="1:11" ht="15" customHeight="1">
      <c r="A164" s="337">
        <v>151</v>
      </c>
      <c r="B164" s="419"/>
      <c r="C164" s="337" t="s">
        <v>542</v>
      </c>
      <c r="D164" s="338">
        <v>1.7600000000000001E-2</v>
      </c>
      <c r="E164" s="337" t="s">
        <v>538</v>
      </c>
      <c r="F164" s="339" t="s">
        <v>311</v>
      </c>
      <c r="G164" s="337" t="s">
        <v>539</v>
      </c>
      <c r="H164" s="337" t="s">
        <v>540</v>
      </c>
      <c r="I164" s="337" t="s">
        <v>314</v>
      </c>
    </row>
    <row r="165" spans="1:11" ht="15" customHeight="1">
      <c r="A165" s="337">
        <v>152</v>
      </c>
      <c r="B165" s="419"/>
      <c r="C165" s="337" t="s">
        <v>543</v>
      </c>
      <c r="D165" s="338">
        <v>0.20910000000000001</v>
      </c>
      <c r="E165" s="337" t="s">
        <v>544</v>
      </c>
      <c r="F165" s="339" t="s">
        <v>311</v>
      </c>
      <c r="G165" s="337" t="s">
        <v>545</v>
      </c>
      <c r="H165" s="337" t="s">
        <v>546</v>
      </c>
      <c r="I165" s="337" t="s">
        <v>314</v>
      </c>
    </row>
    <row r="166" spans="1:11" ht="15" customHeight="1">
      <c r="A166" s="337">
        <v>153</v>
      </c>
      <c r="B166" s="419"/>
      <c r="C166" s="337" t="s">
        <v>547</v>
      </c>
      <c r="D166" s="338">
        <v>6.0000000000000006E-4</v>
      </c>
      <c r="E166" s="337" t="s">
        <v>538</v>
      </c>
      <c r="F166" s="339" t="s">
        <v>311</v>
      </c>
      <c r="G166" s="337" t="s">
        <v>539</v>
      </c>
      <c r="H166" s="337" t="s">
        <v>548</v>
      </c>
      <c r="I166" s="337" t="s">
        <v>314</v>
      </c>
    </row>
    <row r="167" spans="1:11" ht="15" customHeight="1">
      <c r="A167" s="337">
        <v>154</v>
      </c>
      <c r="B167" s="419"/>
      <c r="C167" s="337" t="s">
        <v>549</v>
      </c>
      <c r="D167" s="338">
        <v>2.4800000000000003E-2</v>
      </c>
      <c r="E167" s="337" t="s">
        <v>538</v>
      </c>
      <c r="F167" s="339" t="s">
        <v>311</v>
      </c>
      <c r="G167" s="337" t="s">
        <v>539</v>
      </c>
      <c r="H167" s="337" t="s">
        <v>548</v>
      </c>
      <c r="I167" s="337" t="s">
        <v>314</v>
      </c>
    </row>
    <row r="168" spans="1:11" ht="15" customHeight="1">
      <c r="A168" s="337">
        <v>155</v>
      </c>
      <c r="B168" s="419"/>
      <c r="C168" s="337" t="s">
        <v>550</v>
      </c>
      <c r="D168" s="338">
        <v>0.36430000000000001</v>
      </c>
      <c r="E168" s="337" t="s">
        <v>538</v>
      </c>
      <c r="F168" s="339" t="s">
        <v>311</v>
      </c>
      <c r="G168" s="337" t="s">
        <v>539</v>
      </c>
      <c r="H168" s="337" t="s">
        <v>548</v>
      </c>
      <c r="I168" s="337" t="s">
        <v>314</v>
      </c>
    </row>
    <row r="169" spans="1:11" ht="15" customHeight="1">
      <c r="A169" s="337">
        <v>156</v>
      </c>
      <c r="B169" s="419"/>
      <c r="C169" s="337" t="s">
        <v>551</v>
      </c>
      <c r="D169" s="338">
        <v>1.9900000000000001E-2</v>
      </c>
      <c r="E169" s="337" t="s">
        <v>538</v>
      </c>
      <c r="F169" s="339" t="s">
        <v>311</v>
      </c>
      <c r="G169" s="337" t="s">
        <v>539</v>
      </c>
      <c r="H169" s="337" t="s">
        <v>548</v>
      </c>
      <c r="I169" s="337" t="s">
        <v>314</v>
      </c>
    </row>
    <row r="170" spans="1:11" ht="15" customHeight="1">
      <c r="A170" s="337">
        <v>157</v>
      </c>
      <c r="B170" s="419"/>
      <c r="C170" s="337" t="s">
        <v>552</v>
      </c>
      <c r="D170" s="338">
        <v>0.16970000000000002</v>
      </c>
      <c r="E170" s="337" t="s">
        <v>538</v>
      </c>
      <c r="F170" s="339" t="s">
        <v>311</v>
      </c>
      <c r="G170" s="337" t="s">
        <v>539</v>
      </c>
      <c r="H170" s="337" t="s">
        <v>548</v>
      </c>
      <c r="I170" s="337" t="s">
        <v>314</v>
      </c>
    </row>
    <row r="171" spans="1:11" ht="15" customHeight="1">
      <c r="A171" s="337">
        <v>158</v>
      </c>
      <c r="B171" s="419"/>
      <c r="C171" s="337" t="s">
        <v>553</v>
      </c>
      <c r="D171" s="338">
        <v>0.18940000000000001</v>
      </c>
      <c r="E171" s="337" t="s">
        <v>538</v>
      </c>
      <c r="F171" s="339" t="s">
        <v>311</v>
      </c>
      <c r="G171" s="337" t="s">
        <v>539</v>
      </c>
      <c r="H171" s="337" t="s">
        <v>548</v>
      </c>
      <c r="I171" s="337" t="s">
        <v>314</v>
      </c>
    </row>
    <row r="172" spans="1:11" ht="15" customHeight="1">
      <c r="A172" s="337">
        <v>159</v>
      </c>
      <c r="B172" s="419"/>
      <c r="C172" s="337" t="s">
        <v>554</v>
      </c>
      <c r="D172" s="338">
        <v>8.7500000000000008E-2</v>
      </c>
      <c r="E172" s="337" t="s">
        <v>538</v>
      </c>
      <c r="F172" s="339" t="s">
        <v>311</v>
      </c>
      <c r="G172" s="337" t="s">
        <v>539</v>
      </c>
      <c r="H172" s="337" t="s">
        <v>548</v>
      </c>
      <c r="I172" s="337" t="s">
        <v>314</v>
      </c>
    </row>
    <row r="173" spans="1:11" ht="15" customHeight="1">
      <c r="A173" s="337">
        <v>160</v>
      </c>
      <c r="B173" s="419"/>
      <c r="C173" s="337" t="s">
        <v>555</v>
      </c>
      <c r="D173" s="338">
        <v>8.2299999999999998E-2</v>
      </c>
      <c r="E173" s="337" t="s">
        <v>544</v>
      </c>
      <c r="F173" s="339" t="s">
        <v>311</v>
      </c>
      <c r="G173" s="337" t="s">
        <v>545</v>
      </c>
      <c r="H173" s="337" t="s">
        <v>546</v>
      </c>
      <c r="I173" s="337" t="s">
        <v>314</v>
      </c>
    </row>
    <row r="174" spans="1:11" ht="15" customHeight="1">
      <c r="A174" s="337">
        <v>161</v>
      </c>
      <c r="B174" s="419"/>
      <c r="C174" s="337" t="s">
        <v>556</v>
      </c>
      <c r="D174" s="338">
        <v>0.12990000000000002</v>
      </c>
      <c r="E174" s="337" t="s">
        <v>538</v>
      </c>
      <c r="F174" s="339" t="s">
        <v>311</v>
      </c>
      <c r="G174" s="337" t="s">
        <v>557</v>
      </c>
      <c r="H174" s="337" t="s">
        <v>558</v>
      </c>
      <c r="I174" s="337" t="s">
        <v>314</v>
      </c>
    </row>
    <row r="175" spans="1:11" ht="15" customHeight="1">
      <c r="A175" s="337">
        <v>162</v>
      </c>
      <c r="B175" s="419"/>
      <c r="C175" s="337" t="s">
        <v>559</v>
      </c>
      <c r="D175" s="338">
        <v>1.3861000000000001</v>
      </c>
      <c r="E175" s="337" t="s">
        <v>538</v>
      </c>
      <c r="F175" s="339" t="s">
        <v>311</v>
      </c>
      <c r="G175" s="337" t="s">
        <v>539</v>
      </c>
      <c r="H175" s="337" t="s">
        <v>560</v>
      </c>
      <c r="I175" s="337" t="s">
        <v>314</v>
      </c>
    </row>
    <row r="176" spans="1:11" ht="15" customHeight="1">
      <c r="A176" s="337">
        <v>163</v>
      </c>
      <c r="B176" s="419"/>
      <c r="C176" s="337" t="s">
        <v>561</v>
      </c>
      <c r="D176" s="338">
        <v>0.20650000000000002</v>
      </c>
      <c r="E176" s="337" t="s">
        <v>538</v>
      </c>
      <c r="F176" s="339" t="s">
        <v>311</v>
      </c>
      <c r="G176" s="337" t="s">
        <v>539</v>
      </c>
      <c r="H176" s="337" t="s">
        <v>560</v>
      </c>
      <c r="I176" s="337" t="s">
        <v>314</v>
      </c>
    </row>
    <row r="177" spans="1:9" ht="15" customHeight="1">
      <c r="A177" s="337">
        <v>164</v>
      </c>
      <c r="B177" s="419"/>
      <c r="C177" s="337" t="s">
        <v>562</v>
      </c>
      <c r="D177" s="338">
        <v>1.0117</v>
      </c>
      <c r="E177" s="337" t="s">
        <v>563</v>
      </c>
      <c r="F177" s="339" t="s">
        <v>311</v>
      </c>
      <c r="G177" s="337" t="s">
        <v>564</v>
      </c>
      <c r="H177" s="337" t="s">
        <v>565</v>
      </c>
      <c r="I177" s="337" t="s">
        <v>314</v>
      </c>
    </row>
    <row r="178" spans="1:9" ht="15" customHeight="1">
      <c r="A178" s="337">
        <v>165</v>
      </c>
      <c r="B178" s="419"/>
      <c r="C178" s="337" t="s">
        <v>566</v>
      </c>
      <c r="D178" s="338">
        <v>0.2656</v>
      </c>
      <c r="E178" s="337" t="s">
        <v>567</v>
      </c>
      <c r="F178" s="339" t="s">
        <v>311</v>
      </c>
      <c r="G178" s="337" t="s">
        <v>564</v>
      </c>
      <c r="H178" s="337" t="s">
        <v>565</v>
      </c>
      <c r="I178" s="337" t="s">
        <v>314</v>
      </c>
    </row>
    <row r="179" spans="1:9" ht="15" customHeight="1">
      <c r="A179" s="337">
        <v>166</v>
      </c>
      <c r="B179" s="419"/>
      <c r="C179" s="337" t="s">
        <v>568</v>
      </c>
      <c r="D179" s="338">
        <v>0.28450000000000003</v>
      </c>
      <c r="E179" s="337" t="s">
        <v>569</v>
      </c>
      <c r="F179" s="339" t="s">
        <v>311</v>
      </c>
      <c r="G179" s="337" t="s">
        <v>564</v>
      </c>
      <c r="H179" s="337" t="s">
        <v>565</v>
      </c>
      <c r="I179" s="337" t="s">
        <v>314</v>
      </c>
    </row>
    <row r="180" spans="1:9" s="112" customFormat="1" ht="21" customHeight="1">
      <c r="A180" s="417" t="s">
        <v>298</v>
      </c>
      <c r="B180" s="418"/>
      <c r="C180" s="418"/>
      <c r="D180" s="343">
        <f>SUM(D162:D179)</f>
        <v>4.9918000000000013</v>
      </c>
      <c r="E180" s="403" t="s">
        <v>311</v>
      </c>
      <c r="F180" s="406"/>
      <c r="G180" s="406"/>
      <c r="H180" s="406"/>
      <c r="I180" s="407"/>
    </row>
    <row r="181" spans="1:9" ht="15" customHeight="1">
      <c r="A181" s="337">
        <v>167</v>
      </c>
      <c r="B181" s="419" t="s">
        <v>570</v>
      </c>
      <c r="C181" s="337" t="s">
        <v>571</v>
      </c>
      <c r="D181" s="338">
        <v>0.1744</v>
      </c>
      <c r="E181" s="337" t="s">
        <v>572</v>
      </c>
      <c r="F181" s="339" t="s">
        <v>311</v>
      </c>
      <c r="G181" s="337" t="s">
        <v>573</v>
      </c>
      <c r="H181" s="337" t="s">
        <v>574</v>
      </c>
      <c r="I181" s="337" t="s">
        <v>314</v>
      </c>
    </row>
    <row r="182" spans="1:9" ht="15" customHeight="1">
      <c r="A182" s="337">
        <v>168</v>
      </c>
      <c r="B182" s="419"/>
      <c r="C182" s="337" t="s">
        <v>575</v>
      </c>
      <c r="D182" s="338">
        <v>0.3221</v>
      </c>
      <c r="E182" s="337" t="s">
        <v>576</v>
      </c>
      <c r="F182" s="339" t="s">
        <v>311</v>
      </c>
      <c r="G182" s="337" t="s">
        <v>573</v>
      </c>
      <c r="H182" s="337" t="s">
        <v>574</v>
      </c>
      <c r="I182" s="337" t="s">
        <v>314</v>
      </c>
    </row>
    <row r="183" spans="1:9" ht="15" customHeight="1">
      <c r="A183" s="337">
        <v>169</v>
      </c>
      <c r="B183" s="419"/>
      <c r="C183" s="337" t="s">
        <v>577</v>
      </c>
      <c r="D183" s="338">
        <v>4.4500000000000005E-2</v>
      </c>
      <c r="E183" s="337" t="s">
        <v>576</v>
      </c>
      <c r="F183" s="339" t="s">
        <v>311</v>
      </c>
      <c r="G183" s="337" t="s">
        <v>573</v>
      </c>
      <c r="H183" s="337" t="s">
        <v>574</v>
      </c>
      <c r="I183" s="337" t="s">
        <v>314</v>
      </c>
    </row>
    <row r="184" spans="1:9" ht="15" customHeight="1">
      <c r="A184" s="337">
        <v>170</v>
      </c>
      <c r="B184" s="419"/>
      <c r="C184" s="337" t="s">
        <v>578</v>
      </c>
      <c r="D184" s="338">
        <v>1.0974000000000002</v>
      </c>
      <c r="E184" s="337" t="s">
        <v>576</v>
      </c>
      <c r="F184" s="339" t="s">
        <v>311</v>
      </c>
      <c r="G184" s="337" t="s">
        <v>573</v>
      </c>
      <c r="H184" s="337" t="s">
        <v>574</v>
      </c>
      <c r="I184" s="337" t="s">
        <v>314</v>
      </c>
    </row>
    <row r="185" spans="1:9" ht="15" customHeight="1">
      <c r="A185" s="337">
        <v>171</v>
      </c>
      <c r="B185" s="419"/>
      <c r="C185" s="337" t="s">
        <v>579</v>
      </c>
      <c r="D185" s="338">
        <v>0.22490000000000002</v>
      </c>
      <c r="E185" s="337" t="s">
        <v>572</v>
      </c>
      <c r="F185" s="339" t="s">
        <v>311</v>
      </c>
      <c r="G185" s="337" t="s">
        <v>573</v>
      </c>
      <c r="H185" s="337" t="s">
        <v>574</v>
      </c>
      <c r="I185" s="337" t="s">
        <v>314</v>
      </c>
    </row>
    <row r="186" spans="1:9" ht="15" customHeight="1">
      <c r="A186" s="337">
        <v>172</v>
      </c>
      <c r="B186" s="419"/>
      <c r="C186" s="337" t="s">
        <v>11</v>
      </c>
      <c r="D186" s="338">
        <v>0.31730000000000003</v>
      </c>
      <c r="E186" s="337" t="s">
        <v>572</v>
      </c>
      <c r="F186" s="339" t="s">
        <v>311</v>
      </c>
      <c r="G186" s="337" t="s">
        <v>573</v>
      </c>
      <c r="H186" s="337" t="s">
        <v>574</v>
      </c>
      <c r="I186" s="337" t="s">
        <v>314</v>
      </c>
    </row>
    <row r="187" spans="1:9" ht="15" customHeight="1">
      <c r="A187" s="337">
        <v>173</v>
      </c>
      <c r="B187" s="419"/>
      <c r="C187" s="337" t="s">
        <v>580</v>
      </c>
      <c r="D187" s="338">
        <v>6.54E-2</v>
      </c>
      <c r="E187" s="337" t="s">
        <v>581</v>
      </c>
      <c r="F187" s="339" t="s">
        <v>311</v>
      </c>
      <c r="G187" s="337" t="s">
        <v>582</v>
      </c>
      <c r="H187" s="337" t="s">
        <v>583</v>
      </c>
      <c r="I187" s="337" t="s">
        <v>314</v>
      </c>
    </row>
    <row r="188" spans="1:9" ht="15" customHeight="1">
      <c r="A188" s="337">
        <v>174</v>
      </c>
      <c r="B188" s="419"/>
      <c r="C188" s="337" t="s">
        <v>584</v>
      </c>
      <c r="D188" s="338">
        <v>1.1000000000000001E-3</v>
      </c>
      <c r="E188" s="337" t="s">
        <v>585</v>
      </c>
      <c r="F188" s="339" t="s">
        <v>311</v>
      </c>
      <c r="G188" s="337" t="s">
        <v>586</v>
      </c>
      <c r="H188" s="337" t="s">
        <v>574</v>
      </c>
      <c r="I188" s="337" t="s">
        <v>314</v>
      </c>
    </row>
    <row r="189" spans="1:9" ht="15" customHeight="1">
      <c r="A189" s="337">
        <v>175</v>
      </c>
      <c r="B189" s="419"/>
      <c r="C189" s="337" t="s">
        <v>587</v>
      </c>
      <c r="D189" s="338">
        <v>0.1298</v>
      </c>
      <c r="E189" s="337" t="s">
        <v>585</v>
      </c>
      <c r="F189" s="339" t="s">
        <v>311</v>
      </c>
      <c r="G189" s="337" t="s">
        <v>582</v>
      </c>
      <c r="H189" s="337" t="s">
        <v>574</v>
      </c>
      <c r="I189" s="337" t="s">
        <v>314</v>
      </c>
    </row>
    <row r="190" spans="1:9" ht="15" customHeight="1">
      <c r="A190" s="337">
        <v>176</v>
      </c>
      <c r="B190" s="419"/>
      <c r="C190" s="337" t="s">
        <v>588</v>
      </c>
      <c r="D190" s="338">
        <v>0.13340000000000002</v>
      </c>
      <c r="E190" s="337" t="s">
        <v>585</v>
      </c>
      <c r="F190" s="339" t="s">
        <v>311</v>
      </c>
      <c r="G190" s="337" t="s">
        <v>586</v>
      </c>
      <c r="H190" s="337" t="s">
        <v>574</v>
      </c>
      <c r="I190" s="337" t="s">
        <v>314</v>
      </c>
    </row>
    <row r="191" spans="1:9" ht="15" customHeight="1">
      <c r="A191" s="337">
        <v>177</v>
      </c>
      <c r="B191" s="419"/>
      <c r="C191" s="337" t="s">
        <v>589</v>
      </c>
      <c r="D191" s="338">
        <v>1.2000000000000001E-3</v>
      </c>
      <c r="E191" s="337" t="s">
        <v>585</v>
      </c>
      <c r="F191" s="339" t="s">
        <v>311</v>
      </c>
      <c r="G191" s="337" t="s">
        <v>590</v>
      </c>
      <c r="H191" s="337" t="s">
        <v>574</v>
      </c>
      <c r="I191" s="337" t="s">
        <v>314</v>
      </c>
    </row>
    <row r="192" spans="1:9" ht="15" customHeight="1">
      <c r="A192" s="337">
        <v>178</v>
      </c>
      <c r="B192" s="419"/>
      <c r="C192" s="337" t="s">
        <v>591</v>
      </c>
      <c r="D192" s="338">
        <v>1.8000000000000002E-2</v>
      </c>
      <c r="E192" s="337" t="s">
        <v>585</v>
      </c>
      <c r="F192" s="339" t="s">
        <v>311</v>
      </c>
      <c r="G192" s="337" t="s">
        <v>582</v>
      </c>
      <c r="H192" s="337" t="s">
        <v>574</v>
      </c>
      <c r="I192" s="337" t="s">
        <v>314</v>
      </c>
    </row>
    <row r="193" spans="1:9" ht="15" customHeight="1">
      <c r="A193" s="337">
        <v>179</v>
      </c>
      <c r="B193" s="419"/>
      <c r="C193" s="337" t="s">
        <v>592</v>
      </c>
      <c r="D193" s="338">
        <v>0.78890000000000005</v>
      </c>
      <c r="E193" s="337" t="s">
        <v>593</v>
      </c>
      <c r="F193" s="339" t="s">
        <v>311</v>
      </c>
      <c r="G193" s="337" t="s">
        <v>594</v>
      </c>
      <c r="H193" s="337" t="s">
        <v>574</v>
      </c>
      <c r="I193" s="337" t="s">
        <v>314</v>
      </c>
    </row>
    <row r="194" spans="1:9" ht="15" customHeight="1">
      <c r="A194" s="337">
        <v>180</v>
      </c>
      <c r="B194" s="419"/>
      <c r="C194" s="337" t="s">
        <v>595</v>
      </c>
      <c r="D194" s="338">
        <v>4.0400000000000005E-2</v>
      </c>
      <c r="E194" s="337" t="s">
        <v>596</v>
      </c>
      <c r="F194" s="339" t="s">
        <v>311</v>
      </c>
      <c r="G194" s="337" t="s">
        <v>597</v>
      </c>
      <c r="H194" s="337" t="s">
        <v>598</v>
      </c>
      <c r="I194" s="337" t="s">
        <v>314</v>
      </c>
    </row>
    <row r="195" spans="1:9" ht="15" customHeight="1">
      <c r="A195" s="337">
        <v>181</v>
      </c>
      <c r="B195" s="419"/>
      <c r="C195" s="337" t="s">
        <v>599</v>
      </c>
      <c r="D195" s="338">
        <v>1.7400000000000002E-2</v>
      </c>
      <c r="E195" s="337" t="s">
        <v>596</v>
      </c>
      <c r="F195" s="339" t="s">
        <v>311</v>
      </c>
      <c r="G195" s="337" t="s">
        <v>597</v>
      </c>
      <c r="H195" s="337" t="s">
        <v>598</v>
      </c>
      <c r="I195" s="337" t="s">
        <v>314</v>
      </c>
    </row>
    <row r="196" spans="1:9" s="112" customFormat="1" ht="21" customHeight="1">
      <c r="A196" s="417" t="s">
        <v>298</v>
      </c>
      <c r="B196" s="418"/>
      <c r="C196" s="418"/>
      <c r="D196" s="343">
        <f>SUM(D181:D195)</f>
        <v>3.3761999999999999</v>
      </c>
      <c r="E196" s="403" t="s">
        <v>311</v>
      </c>
      <c r="F196" s="406"/>
      <c r="G196" s="406"/>
      <c r="H196" s="406"/>
      <c r="I196" s="407"/>
    </row>
    <row r="197" spans="1:9" ht="30" customHeight="1">
      <c r="A197" s="337">
        <v>182</v>
      </c>
      <c r="B197" s="419" t="s">
        <v>600</v>
      </c>
      <c r="C197" s="337" t="s">
        <v>601</v>
      </c>
      <c r="D197" s="338">
        <v>3.5700000000000003E-2</v>
      </c>
      <c r="E197" s="337" t="s">
        <v>602</v>
      </c>
      <c r="F197" s="339" t="s">
        <v>603</v>
      </c>
      <c r="G197" s="337" t="s">
        <v>604</v>
      </c>
      <c r="H197" s="337" t="s">
        <v>605</v>
      </c>
      <c r="I197" s="337" t="s">
        <v>314</v>
      </c>
    </row>
    <row r="198" spans="1:9" ht="30" customHeight="1">
      <c r="A198" s="337">
        <v>183</v>
      </c>
      <c r="B198" s="419"/>
      <c r="C198" s="337" t="s">
        <v>606</v>
      </c>
      <c r="D198" s="338">
        <v>0.1709</v>
      </c>
      <c r="E198" s="337" t="s">
        <v>602</v>
      </c>
      <c r="F198" s="339" t="s">
        <v>603</v>
      </c>
      <c r="G198" s="337" t="s">
        <v>604</v>
      </c>
      <c r="H198" s="337" t="s">
        <v>605</v>
      </c>
      <c r="I198" s="337" t="s">
        <v>314</v>
      </c>
    </row>
    <row r="199" spans="1:9" s="112" customFormat="1" ht="21" customHeight="1">
      <c r="A199" s="417" t="s">
        <v>298</v>
      </c>
      <c r="B199" s="418"/>
      <c r="C199" s="418"/>
      <c r="D199" s="343">
        <f>SUM(D197:D198)</f>
        <v>0.20660000000000001</v>
      </c>
      <c r="E199" s="403" t="s">
        <v>311</v>
      </c>
      <c r="F199" s="406"/>
      <c r="G199" s="406"/>
      <c r="H199" s="406"/>
      <c r="I199" s="407"/>
    </row>
    <row r="200" spans="1:9" ht="15" customHeight="1">
      <c r="A200" s="337">
        <v>184</v>
      </c>
      <c r="B200" s="420" t="s">
        <v>607</v>
      </c>
      <c r="C200" s="337" t="s">
        <v>608</v>
      </c>
      <c r="D200" s="338">
        <v>0.33979999999999999</v>
      </c>
      <c r="E200" s="337" t="s">
        <v>609</v>
      </c>
      <c r="F200" s="339" t="s">
        <v>311</v>
      </c>
      <c r="G200" s="337" t="s">
        <v>610</v>
      </c>
      <c r="H200" s="337" t="s">
        <v>611</v>
      </c>
      <c r="I200" s="337" t="s">
        <v>314</v>
      </c>
    </row>
    <row r="201" spans="1:9" ht="15" customHeight="1">
      <c r="A201" s="337">
        <v>185</v>
      </c>
      <c r="B201" s="421"/>
      <c r="C201" s="337" t="s">
        <v>612</v>
      </c>
      <c r="D201" s="338">
        <v>3.09E-2</v>
      </c>
      <c r="E201" s="337" t="s">
        <v>613</v>
      </c>
      <c r="F201" s="339" t="s">
        <v>311</v>
      </c>
      <c r="G201" s="337" t="s">
        <v>614</v>
      </c>
      <c r="H201" s="337" t="s">
        <v>615</v>
      </c>
      <c r="I201" s="337" t="s">
        <v>314</v>
      </c>
    </row>
    <row r="202" spans="1:9" ht="15" customHeight="1">
      <c r="A202" s="337">
        <v>186</v>
      </c>
      <c r="B202" s="421"/>
      <c r="C202" s="337" t="s">
        <v>616</v>
      </c>
      <c r="D202" s="338">
        <v>0.1968</v>
      </c>
      <c r="E202" s="337" t="s">
        <v>617</v>
      </c>
      <c r="F202" s="339" t="s">
        <v>311</v>
      </c>
      <c r="G202" s="337" t="s">
        <v>618</v>
      </c>
      <c r="H202" s="337" t="s">
        <v>619</v>
      </c>
      <c r="I202" s="337" t="s">
        <v>314</v>
      </c>
    </row>
    <row r="203" spans="1:9" ht="15" customHeight="1">
      <c r="A203" s="337">
        <v>187</v>
      </c>
      <c r="B203" s="421"/>
      <c r="C203" s="337" t="s">
        <v>620</v>
      </c>
      <c r="D203" s="338">
        <v>7.6200000000000004E-2</v>
      </c>
      <c r="E203" s="337" t="s">
        <v>613</v>
      </c>
      <c r="F203" s="339" t="s">
        <v>311</v>
      </c>
      <c r="G203" s="337" t="s">
        <v>621</v>
      </c>
      <c r="H203" s="337" t="s">
        <v>615</v>
      </c>
      <c r="I203" s="337" t="s">
        <v>314</v>
      </c>
    </row>
    <row r="204" spans="1:9" ht="15" customHeight="1">
      <c r="A204" s="337">
        <v>188</v>
      </c>
      <c r="B204" s="421"/>
      <c r="C204" s="337" t="s">
        <v>622</v>
      </c>
      <c r="D204" s="338">
        <v>1.6199999999999999E-2</v>
      </c>
      <c r="E204" s="337" t="s">
        <v>613</v>
      </c>
      <c r="F204" s="339" t="s">
        <v>311</v>
      </c>
      <c r="G204" s="337" t="s">
        <v>621</v>
      </c>
      <c r="H204" s="337" t="s">
        <v>615</v>
      </c>
      <c r="I204" s="337" t="s">
        <v>314</v>
      </c>
    </row>
    <row r="205" spans="1:9" ht="15" customHeight="1">
      <c r="A205" s="337">
        <v>189</v>
      </c>
      <c r="B205" s="421"/>
      <c r="C205" s="337" t="s">
        <v>623</v>
      </c>
      <c r="D205" s="338">
        <v>0.12190000000000001</v>
      </c>
      <c r="E205" s="337" t="s">
        <v>613</v>
      </c>
      <c r="F205" s="339" t="s">
        <v>311</v>
      </c>
      <c r="G205" s="337" t="s">
        <v>621</v>
      </c>
      <c r="H205" s="337" t="s">
        <v>615</v>
      </c>
      <c r="I205" s="337" t="s">
        <v>314</v>
      </c>
    </row>
    <row r="206" spans="1:9" ht="15" customHeight="1">
      <c r="A206" s="337">
        <v>190</v>
      </c>
      <c r="B206" s="421"/>
      <c r="C206" s="337" t="s">
        <v>624</v>
      </c>
      <c r="D206" s="338">
        <v>2.1000000000000003E-3</v>
      </c>
      <c r="E206" s="337" t="s">
        <v>613</v>
      </c>
      <c r="F206" s="339" t="s">
        <v>311</v>
      </c>
      <c r="G206" s="337" t="s">
        <v>621</v>
      </c>
      <c r="H206" s="337" t="s">
        <v>615</v>
      </c>
      <c r="I206" s="337" t="s">
        <v>314</v>
      </c>
    </row>
    <row r="207" spans="1:9" ht="15" customHeight="1">
      <c r="A207" s="337">
        <v>191</v>
      </c>
      <c r="B207" s="421"/>
      <c r="C207" s="337" t="s">
        <v>625</v>
      </c>
      <c r="D207" s="338">
        <v>0.10400000000000001</v>
      </c>
      <c r="E207" s="337" t="s">
        <v>613</v>
      </c>
      <c r="F207" s="339" t="s">
        <v>311</v>
      </c>
      <c r="G207" s="337" t="s">
        <v>621</v>
      </c>
      <c r="H207" s="337" t="s">
        <v>615</v>
      </c>
      <c r="I207" s="337" t="s">
        <v>314</v>
      </c>
    </row>
    <row r="208" spans="1:9" ht="15" customHeight="1">
      <c r="A208" s="337">
        <v>192</v>
      </c>
      <c r="B208" s="421"/>
      <c r="C208" s="337" t="s">
        <v>626</v>
      </c>
      <c r="D208" s="338">
        <v>2E-3</v>
      </c>
      <c r="E208" s="337" t="s">
        <v>613</v>
      </c>
      <c r="F208" s="339" t="s">
        <v>311</v>
      </c>
      <c r="G208" s="337" t="s">
        <v>621</v>
      </c>
      <c r="H208" s="337" t="s">
        <v>615</v>
      </c>
      <c r="I208" s="337" t="s">
        <v>314</v>
      </c>
    </row>
    <row r="209" spans="1:9" ht="15" customHeight="1">
      <c r="A209" s="337">
        <v>193</v>
      </c>
      <c r="B209" s="421"/>
      <c r="C209" s="337" t="s">
        <v>627</v>
      </c>
      <c r="D209" s="338">
        <v>0.1014</v>
      </c>
      <c r="E209" s="337" t="s">
        <v>613</v>
      </c>
      <c r="F209" s="339" t="s">
        <v>311</v>
      </c>
      <c r="G209" s="337" t="s">
        <v>621</v>
      </c>
      <c r="H209" s="337" t="s">
        <v>615</v>
      </c>
      <c r="I209" s="337" t="s">
        <v>314</v>
      </c>
    </row>
    <row r="210" spans="1:9" ht="15" customHeight="1">
      <c r="A210" s="337">
        <v>194</v>
      </c>
      <c r="B210" s="421"/>
      <c r="C210" s="337" t="s">
        <v>628</v>
      </c>
      <c r="D210" s="338">
        <v>0.10310000000000001</v>
      </c>
      <c r="E210" s="337" t="s">
        <v>613</v>
      </c>
      <c r="F210" s="339" t="s">
        <v>311</v>
      </c>
      <c r="G210" s="337" t="s">
        <v>621</v>
      </c>
      <c r="H210" s="337" t="s">
        <v>615</v>
      </c>
      <c r="I210" s="337" t="s">
        <v>314</v>
      </c>
    </row>
    <row r="211" spans="1:9" ht="15" customHeight="1">
      <c r="A211" s="337">
        <v>195</v>
      </c>
      <c r="B211" s="421"/>
      <c r="C211" s="337" t="s">
        <v>629</v>
      </c>
      <c r="D211" s="338">
        <v>0.17350000000000002</v>
      </c>
      <c r="E211" s="337" t="s">
        <v>630</v>
      </c>
      <c r="F211" s="339" t="s">
        <v>311</v>
      </c>
      <c r="G211" s="337" t="s">
        <v>631</v>
      </c>
      <c r="H211" s="337" t="s">
        <v>632</v>
      </c>
      <c r="I211" s="337" t="s">
        <v>314</v>
      </c>
    </row>
    <row r="212" spans="1:9" ht="15" customHeight="1">
      <c r="A212" s="337">
        <v>196</v>
      </c>
      <c r="B212" s="421"/>
      <c r="C212" s="337" t="s">
        <v>633</v>
      </c>
      <c r="D212" s="338">
        <v>0.11910000000000001</v>
      </c>
      <c r="E212" s="337" t="s">
        <v>634</v>
      </c>
      <c r="F212" s="339" t="s">
        <v>311</v>
      </c>
      <c r="G212" s="337" t="s">
        <v>635</v>
      </c>
      <c r="H212" s="337" t="s">
        <v>636</v>
      </c>
      <c r="I212" s="337" t="s">
        <v>314</v>
      </c>
    </row>
    <row r="213" spans="1:9" ht="15" customHeight="1">
      <c r="A213" s="337">
        <v>197</v>
      </c>
      <c r="B213" s="421"/>
      <c r="C213" s="337" t="s">
        <v>637</v>
      </c>
      <c r="D213" s="338">
        <v>7.2500000000000009E-2</v>
      </c>
      <c r="E213" s="337" t="s">
        <v>638</v>
      </c>
      <c r="F213" s="339" t="s">
        <v>311</v>
      </c>
      <c r="G213" s="337" t="s">
        <v>639</v>
      </c>
      <c r="H213" s="337" t="s">
        <v>640</v>
      </c>
      <c r="I213" s="337" t="s">
        <v>314</v>
      </c>
    </row>
    <row r="214" spans="1:9" ht="15" customHeight="1">
      <c r="A214" s="337">
        <v>198</v>
      </c>
      <c r="B214" s="421"/>
      <c r="C214" s="337" t="s">
        <v>641</v>
      </c>
      <c r="D214" s="338">
        <v>0.55300000000000005</v>
      </c>
      <c r="E214" s="337" t="s">
        <v>638</v>
      </c>
      <c r="F214" s="339" t="s">
        <v>311</v>
      </c>
      <c r="G214" s="337" t="s">
        <v>639</v>
      </c>
      <c r="H214" s="337" t="s">
        <v>640</v>
      </c>
      <c r="I214" s="337" t="s">
        <v>314</v>
      </c>
    </row>
    <row r="215" spans="1:9" ht="15" customHeight="1">
      <c r="A215" s="337">
        <v>199</v>
      </c>
      <c r="B215" s="421"/>
      <c r="C215" s="337" t="s">
        <v>642</v>
      </c>
      <c r="D215" s="338">
        <v>6.2200000000000005E-2</v>
      </c>
      <c r="E215" s="337" t="s">
        <v>638</v>
      </c>
      <c r="F215" s="339" t="s">
        <v>311</v>
      </c>
      <c r="G215" s="337" t="s">
        <v>643</v>
      </c>
      <c r="H215" s="337" t="s">
        <v>644</v>
      </c>
      <c r="I215" s="337" t="s">
        <v>314</v>
      </c>
    </row>
    <row r="216" spans="1:9" ht="15" customHeight="1">
      <c r="A216" s="337">
        <v>200</v>
      </c>
      <c r="B216" s="421"/>
      <c r="C216" s="337" t="s">
        <v>645</v>
      </c>
      <c r="D216" s="338">
        <v>1.9700000000000002E-2</v>
      </c>
      <c r="E216" s="337" t="s">
        <v>638</v>
      </c>
      <c r="F216" s="339" t="s">
        <v>311</v>
      </c>
      <c r="G216" s="337" t="s">
        <v>643</v>
      </c>
      <c r="H216" s="337" t="s">
        <v>644</v>
      </c>
      <c r="I216" s="337" t="s">
        <v>314</v>
      </c>
    </row>
    <row r="217" spans="1:9" ht="15" customHeight="1">
      <c r="A217" s="337">
        <v>201</v>
      </c>
      <c r="B217" s="421"/>
      <c r="C217" s="337" t="s">
        <v>646</v>
      </c>
      <c r="D217" s="338">
        <v>0.11600000000000001</v>
      </c>
      <c r="E217" s="337" t="s">
        <v>647</v>
      </c>
      <c r="F217" s="339" t="s">
        <v>311</v>
      </c>
      <c r="G217" s="337" t="s">
        <v>648</v>
      </c>
      <c r="H217" s="337" t="s">
        <v>649</v>
      </c>
      <c r="I217" s="337" t="s">
        <v>314</v>
      </c>
    </row>
    <row r="218" spans="1:9" ht="15" customHeight="1">
      <c r="A218" s="337">
        <v>202</v>
      </c>
      <c r="B218" s="421"/>
      <c r="C218" s="337" t="s">
        <v>650</v>
      </c>
      <c r="D218" s="338">
        <v>0.1515</v>
      </c>
      <c r="E218" s="337" t="s">
        <v>651</v>
      </c>
      <c r="F218" s="339" t="s">
        <v>311</v>
      </c>
      <c r="G218" s="337" t="s">
        <v>652</v>
      </c>
      <c r="H218" s="337" t="s">
        <v>653</v>
      </c>
      <c r="I218" s="337" t="s">
        <v>314</v>
      </c>
    </row>
    <row r="219" spans="1:9" ht="15" customHeight="1">
      <c r="A219" s="337">
        <v>203</v>
      </c>
      <c r="B219" s="421"/>
      <c r="C219" s="337" t="s">
        <v>654</v>
      </c>
      <c r="D219" s="338">
        <v>0.20400000000000001</v>
      </c>
      <c r="E219" s="337" t="s">
        <v>655</v>
      </c>
      <c r="F219" s="339" t="s">
        <v>311</v>
      </c>
      <c r="G219" s="337" t="s">
        <v>656</v>
      </c>
      <c r="H219" s="337" t="s">
        <v>657</v>
      </c>
      <c r="I219" s="337" t="s">
        <v>314</v>
      </c>
    </row>
    <row r="220" spans="1:9" ht="15" customHeight="1">
      <c r="A220" s="337">
        <v>204</v>
      </c>
      <c r="B220" s="421"/>
      <c r="C220" s="337" t="s">
        <v>658</v>
      </c>
      <c r="D220" s="338">
        <v>0.39780000000000004</v>
      </c>
      <c r="E220" s="337" t="s">
        <v>659</v>
      </c>
      <c r="F220" s="339" t="s">
        <v>311</v>
      </c>
      <c r="G220" s="337" t="s">
        <v>660</v>
      </c>
      <c r="H220" s="337" t="s">
        <v>661</v>
      </c>
      <c r="I220" s="337" t="s">
        <v>314</v>
      </c>
    </row>
    <row r="221" spans="1:9" ht="15" customHeight="1">
      <c r="A221" s="337">
        <v>205</v>
      </c>
      <c r="B221" s="421"/>
      <c r="C221" s="337" t="s">
        <v>662</v>
      </c>
      <c r="D221" s="338">
        <v>0.18390000000000001</v>
      </c>
      <c r="E221" s="337" t="s">
        <v>663</v>
      </c>
      <c r="F221" s="339" t="s">
        <v>311</v>
      </c>
      <c r="G221" s="337" t="s">
        <v>664</v>
      </c>
      <c r="H221" s="337" t="s">
        <v>665</v>
      </c>
      <c r="I221" s="337" t="s">
        <v>314</v>
      </c>
    </row>
    <row r="222" spans="1:9" ht="15" customHeight="1">
      <c r="A222" s="337">
        <v>206</v>
      </c>
      <c r="B222" s="421"/>
      <c r="C222" s="337" t="s">
        <v>666</v>
      </c>
      <c r="D222" s="338">
        <v>5.5400000000000005E-2</v>
      </c>
      <c r="E222" s="337" t="s">
        <v>667</v>
      </c>
      <c r="F222" s="339" t="s">
        <v>311</v>
      </c>
      <c r="G222" s="337" t="s">
        <v>668</v>
      </c>
      <c r="H222" s="337" t="s">
        <v>669</v>
      </c>
      <c r="I222" s="337" t="s">
        <v>314</v>
      </c>
    </row>
    <row r="223" spans="1:9" ht="15" customHeight="1">
      <c r="A223" s="337">
        <v>207</v>
      </c>
      <c r="B223" s="421"/>
      <c r="C223" s="337" t="s">
        <v>670</v>
      </c>
      <c r="D223" s="338">
        <v>0.35639999999999999</v>
      </c>
      <c r="E223" s="337" t="s">
        <v>671</v>
      </c>
      <c r="F223" s="339" t="s">
        <v>311</v>
      </c>
      <c r="G223" s="337" t="s">
        <v>672</v>
      </c>
      <c r="H223" s="337" t="s">
        <v>673</v>
      </c>
      <c r="I223" s="337" t="s">
        <v>314</v>
      </c>
    </row>
    <row r="224" spans="1:9" ht="15" customHeight="1">
      <c r="A224" s="337">
        <v>208</v>
      </c>
      <c r="B224" s="421"/>
      <c r="C224" s="337" t="s">
        <v>674</v>
      </c>
      <c r="D224" s="338">
        <v>0.13750000000000001</v>
      </c>
      <c r="E224" s="337" t="s">
        <v>671</v>
      </c>
      <c r="F224" s="339" t="s">
        <v>311</v>
      </c>
      <c r="G224" s="337" t="s">
        <v>672</v>
      </c>
      <c r="H224" s="337" t="s">
        <v>673</v>
      </c>
      <c r="I224" s="337" t="s">
        <v>314</v>
      </c>
    </row>
    <row r="225" spans="1:9" ht="15" customHeight="1">
      <c r="A225" s="337">
        <v>209</v>
      </c>
      <c r="B225" s="421"/>
      <c r="C225" s="337" t="s">
        <v>675</v>
      </c>
      <c r="D225" s="338">
        <v>0.17430000000000001</v>
      </c>
      <c r="E225" s="337" t="s">
        <v>671</v>
      </c>
      <c r="F225" s="339" t="s">
        <v>311</v>
      </c>
      <c r="G225" s="337" t="s">
        <v>672</v>
      </c>
      <c r="H225" s="337" t="s">
        <v>673</v>
      </c>
      <c r="I225" s="337" t="s">
        <v>314</v>
      </c>
    </row>
    <row r="226" spans="1:9" ht="15" customHeight="1">
      <c r="A226" s="337">
        <v>210</v>
      </c>
      <c r="B226" s="421"/>
      <c r="C226" s="337" t="s">
        <v>676</v>
      </c>
      <c r="D226" s="338">
        <v>0.15540000000000001</v>
      </c>
      <c r="E226" s="337" t="s">
        <v>671</v>
      </c>
      <c r="F226" s="339" t="s">
        <v>311</v>
      </c>
      <c r="G226" s="337" t="s">
        <v>672</v>
      </c>
      <c r="H226" s="337" t="s">
        <v>673</v>
      </c>
      <c r="I226" s="337" t="s">
        <v>314</v>
      </c>
    </row>
    <row r="227" spans="1:9" ht="15" customHeight="1">
      <c r="A227" s="337">
        <v>211</v>
      </c>
      <c r="B227" s="421"/>
      <c r="C227" s="337" t="s">
        <v>677</v>
      </c>
      <c r="D227" s="338">
        <v>0.1923</v>
      </c>
      <c r="E227" s="337" t="s">
        <v>671</v>
      </c>
      <c r="F227" s="339" t="s">
        <v>311</v>
      </c>
      <c r="G227" s="337" t="s">
        <v>672</v>
      </c>
      <c r="H227" s="337" t="s">
        <v>673</v>
      </c>
      <c r="I227" s="337" t="s">
        <v>314</v>
      </c>
    </row>
    <row r="228" spans="1:9" ht="15" customHeight="1">
      <c r="A228" s="337">
        <v>212</v>
      </c>
      <c r="B228" s="422"/>
      <c r="C228" s="337" t="s">
        <v>678</v>
      </c>
      <c r="D228" s="338">
        <v>0.2036</v>
      </c>
      <c r="E228" s="337" t="s">
        <v>454</v>
      </c>
      <c r="F228" s="339" t="s">
        <v>311</v>
      </c>
      <c r="G228" s="337" t="s">
        <v>455</v>
      </c>
      <c r="H228" s="337" t="s">
        <v>462</v>
      </c>
      <c r="I228" s="337" t="s">
        <v>314</v>
      </c>
    </row>
    <row r="229" spans="1:9" s="112" customFormat="1" ht="21" customHeight="1">
      <c r="A229" s="417" t="s">
        <v>298</v>
      </c>
      <c r="B229" s="418"/>
      <c r="C229" s="418"/>
      <c r="D229" s="343">
        <f>SUM(D200:D228)</f>
        <v>4.4225000000000003</v>
      </c>
      <c r="E229" s="403" t="s">
        <v>311</v>
      </c>
      <c r="F229" s="406"/>
      <c r="G229" s="406"/>
      <c r="H229" s="406"/>
      <c r="I229" s="407"/>
    </row>
    <row r="230" spans="1:9" ht="15" customHeight="1">
      <c r="A230" s="337">
        <v>213</v>
      </c>
      <c r="B230" s="419" t="s">
        <v>679</v>
      </c>
      <c r="C230" s="337" t="s">
        <v>680</v>
      </c>
      <c r="D230" s="338">
        <v>0.49500000000000005</v>
      </c>
      <c r="E230" s="337" t="s">
        <v>681</v>
      </c>
      <c r="F230" s="339" t="s">
        <v>311</v>
      </c>
      <c r="G230" s="337" t="s">
        <v>682</v>
      </c>
      <c r="H230" s="337" t="s">
        <v>683</v>
      </c>
      <c r="I230" s="337" t="s">
        <v>314</v>
      </c>
    </row>
    <row r="231" spans="1:9" ht="15" customHeight="1">
      <c r="A231" s="337">
        <v>214</v>
      </c>
      <c r="B231" s="419"/>
      <c r="C231" s="337" t="s">
        <v>684</v>
      </c>
      <c r="D231" s="338">
        <v>0.1032</v>
      </c>
      <c r="E231" s="337" t="s">
        <v>681</v>
      </c>
      <c r="F231" s="339" t="s">
        <v>311</v>
      </c>
      <c r="G231" s="337" t="s">
        <v>682</v>
      </c>
      <c r="H231" s="337" t="s">
        <v>683</v>
      </c>
      <c r="I231" s="337" t="s">
        <v>314</v>
      </c>
    </row>
    <row r="232" spans="1:9" ht="15" customHeight="1">
      <c r="A232" s="337">
        <v>215</v>
      </c>
      <c r="B232" s="419"/>
      <c r="C232" s="337" t="s">
        <v>685</v>
      </c>
      <c r="D232" s="338">
        <v>0.11380000000000001</v>
      </c>
      <c r="E232" s="337" t="s">
        <v>681</v>
      </c>
      <c r="F232" s="339" t="s">
        <v>311</v>
      </c>
      <c r="G232" s="337" t="s">
        <v>682</v>
      </c>
      <c r="H232" s="337" t="s">
        <v>683</v>
      </c>
      <c r="I232" s="337" t="s">
        <v>314</v>
      </c>
    </row>
    <row r="233" spans="1:9" ht="15" customHeight="1">
      <c r="A233" s="337">
        <v>216</v>
      </c>
      <c r="B233" s="419"/>
      <c r="C233" s="337" t="s">
        <v>686</v>
      </c>
      <c r="D233" s="338">
        <v>0.12200000000000001</v>
      </c>
      <c r="E233" s="337" t="s">
        <v>681</v>
      </c>
      <c r="F233" s="339" t="s">
        <v>311</v>
      </c>
      <c r="G233" s="337" t="s">
        <v>682</v>
      </c>
      <c r="H233" s="337" t="s">
        <v>683</v>
      </c>
      <c r="I233" s="337" t="s">
        <v>314</v>
      </c>
    </row>
    <row r="234" spans="1:9" ht="15" customHeight="1">
      <c r="A234" s="337">
        <v>217</v>
      </c>
      <c r="B234" s="419"/>
      <c r="C234" s="337" t="s">
        <v>687</v>
      </c>
      <c r="D234" s="338">
        <v>0.35460000000000003</v>
      </c>
      <c r="E234" s="337" t="s">
        <v>681</v>
      </c>
      <c r="F234" s="339" t="s">
        <v>311</v>
      </c>
      <c r="G234" s="337" t="s">
        <v>682</v>
      </c>
      <c r="H234" s="337" t="s">
        <v>683</v>
      </c>
      <c r="I234" s="337" t="s">
        <v>314</v>
      </c>
    </row>
    <row r="235" spans="1:9" ht="15" customHeight="1">
      <c r="A235" s="337">
        <v>218</v>
      </c>
      <c r="B235" s="419"/>
      <c r="C235" s="337" t="s">
        <v>688</v>
      </c>
      <c r="D235" s="338">
        <v>3.1800000000000002E-2</v>
      </c>
      <c r="E235" s="337" t="s">
        <v>681</v>
      </c>
      <c r="F235" s="339" t="s">
        <v>311</v>
      </c>
      <c r="G235" s="337" t="s">
        <v>682</v>
      </c>
      <c r="H235" s="337" t="s">
        <v>683</v>
      </c>
      <c r="I235" s="337" t="s">
        <v>314</v>
      </c>
    </row>
    <row r="236" spans="1:9" ht="15" customHeight="1">
      <c r="A236" s="337">
        <v>219</v>
      </c>
      <c r="B236" s="419"/>
      <c r="C236" s="337" t="s">
        <v>689</v>
      </c>
      <c r="D236" s="338">
        <v>0.72440000000000004</v>
      </c>
      <c r="E236" s="337" t="s">
        <v>681</v>
      </c>
      <c r="F236" s="339" t="s">
        <v>311</v>
      </c>
      <c r="G236" s="337" t="s">
        <v>682</v>
      </c>
      <c r="H236" s="337" t="s">
        <v>683</v>
      </c>
      <c r="I236" s="337" t="s">
        <v>314</v>
      </c>
    </row>
    <row r="237" spans="1:9" s="112" customFormat="1" ht="21" customHeight="1">
      <c r="A237" s="417" t="s">
        <v>298</v>
      </c>
      <c r="B237" s="418"/>
      <c r="C237" s="418"/>
      <c r="D237" s="343">
        <f>SUM(D230:D236)</f>
        <v>1.9448000000000003</v>
      </c>
      <c r="E237" s="403" t="s">
        <v>311</v>
      </c>
      <c r="F237" s="406"/>
      <c r="G237" s="406"/>
      <c r="H237" s="406"/>
      <c r="I237" s="407"/>
    </row>
    <row r="238" spans="1:9" ht="30" customHeight="1">
      <c r="A238" s="337">
        <v>220</v>
      </c>
      <c r="B238" s="419" t="s">
        <v>690</v>
      </c>
      <c r="C238" s="337" t="s">
        <v>691</v>
      </c>
      <c r="D238" s="338">
        <v>0.20960000000000001</v>
      </c>
      <c r="E238" s="337" t="s">
        <v>692</v>
      </c>
      <c r="F238" s="339" t="s">
        <v>311</v>
      </c>
      <c r="G238" s="337" t="s">
        <v>693</v>
      </c>
      <c r="H238" s="337" t="s">
        <v>694</v>
      </c>
      <c r="I238" s="337" t="s">
        <v>314</v>
      </c>
    </row>
    <row r="239" spans="1:9" ht="30" customHeight="1">
      <c r="A239" s="337">
        <v>221</v>
      </c>
      <c r="B239" s="419"/>
      <c r="C239" s="337" t="s">
        <v>695</v>
      </c>
      <c r="D239" s="338">
        <v>1.538</v>
      </c>
      <c r="E239" s="337" t="s">
        <v>692</v>
      </c>
      <c r="F239" s="339" t="s">
        <v>311</v>
      </c>
      <c r="G239" s="337" t="s">
        <v>696</v>
      </c>
      <c r="H239" s="337" t="s">
        <v>694</v>
      </c>
      <c r="I239" s="337" t="s">
        <v>314</v>
      </c>
    </row>
    <row r="240" spans="1:9" ht="30" customHeight="1">
      <c r="A240" s="337">
        <v>222</v>
      </c>
      <c r="B240" s="419"/>
      <c r="C240" s="337" t="s">
        <v>697</v>
      </c>
      <c r="D240" s="338">
        <v>5.1377000000000006</v>
      </c>
      <c r="E240" s="337" t="s">
        <v>692</v>
      </c>
      <c r="F240" s="339" t="s">
        <v>311</v>
      </c>
      <c r="G240" s="337" t="s">
        <v>696</v>
      </c>
      <c r="H240" s="337" t="s">
        <v>694</v>
      </c>
      <c r="I240" s="337" t="s">
        <v>314</v>
      </c>
    </row>
    <row r="241" spans="1:9" s="112" customFormat="1" ht="21" customHeight="1">
      <c r="A241" s="417" t="s">
        <v>298</v>
      </c>
      <c r="B241" s="418"/>
      <c r="C241" s="418"/>
      <c r="D241" s="343">
        <f>SUM(D238:D240)</f>
        <v>6.8853000000000009</v>
      </c>
      <c r="E241" s="403" t="s">
        <v>311</v>
      </c>
      <c r="F241" s="406"/>
      <c r="G241" s="406"/>
      <c r="H241" s="406"/>
      <c r="I241" s="407"/>
    </row>
    <row r="242" spans="1:9" ht="15" customHeight="1">
      <c r="A242" s="337">
        <v>223</v>
      </c>
      <c r="B242" s="419" t="s">
        <v>698</v>
      </c>
      <c r="C242" s="337" t="s">
        <v>699</v>
      </c>
      <c r="D242" s="338">
        <v>0.499</v>
      </c>
      <c r="E242" s="337" t="s">
        <v>700</v>
      </c>
      <c r="F242" s="339" t="s">
        <v>311</v>
      </c>
      <c r="G242" s="337" t="s">
        <v>701</v>
      </c>
      <c r="H242" s="337" t="s">
        <v>702</v>
      </c>
      <c r="I242" s="337" t="s">
        <v>314</v>
      </c>
    </row>
    <row r="243" spans="1:9" ht="15" customHeight="1">
      <c r="A243" s="337">
        <v>224</v>
      </c>
      <c r="B243" s="419"/>
      <c r="C243" s="337" t="s">
        <v>703</v>
      </c>
      <c r="D243" s="338">
        <v>7.0767000000000007</v>
      </c>
      <c r="E243" s="337" t="s">
        <v>700</v>
      </c>
      <c r="F243" s="339" t="s">
        <v>311</v>
      </c>
      <c r="G243" s="337" t="s">
        <v>701</v>
      </c>
      <c r="H243" s="337" t="s">
        <v>702</v>
      </c>
      <c r="I243" s="337" t="s">
        <v>314</v>
      </c>
    </row>
    <row r="244" spans="1:9" ht="15" customHeight="1">
      <c r="A244" s="337">
        <v>225</v>
      </c>
      <c r="B244" s="419"/>
      <c r="C244" s="337" t="s">
        <v>704</v>
      </c>
      <c r="D244" s="338">
        <v>8.0765000000000011</v>
      </c>
      <c r="E244" s="337" t="s">
        <v>700</v>
      </c>
      <c r="F244" s="339" t="s">
        <v>311</v>
      </c>
      <c r="G244" s="337" t="s">
        <v>701</v>
      </c>
      <c r="H244" s="337" t="s">
        <v>702</v>
      </c>
      <c r="I244" s="337" t="s">
        <v>314</v>
      </c>
    </row>
    <row r="245" spans="1:9" ht="15" customHeight="1">
      <c r="A245" s="337">
        <v>226</v>
      </c>
      <c r="B245" s="419"/>
      <c r="C245" s="337" t="s">
        <v>705</v>
      </c>
      <c r="D245" s="338">
        <v>6.5000000000000006E-3</v>
      </c>
      <c r="E245" s="337" t="s">
        <v>706</v>
      </c>
      <c r="F245" s="339" t="s">
        <v>311</v>
      </c>
      <c r="G245" s="337" t="s">
        <v>707</v>
      </c>
      <c r="H245" s="337" t="s">
        <v>708</v>
      </c>
      <c r="I245" s="337" t="s">
        <v>314</v>
      </c>
    </row>
    <row r="246" spans="1:9" ht="15" customHeight="1">
      <c r="A246" s="337">
        <v>227</v>
      </c>
      <c r="B246" s="419"/>
      <c r="C246" s="337" t="s">
        <v>709</v>
      </c>
      <c r="D246" s="338">
        <v>0.20520000000000002</v>
      </c>
      <c r="E246" s="337" t="s">
        <v>706</v>
      </c>
      <c r="F246" s="339" t="s">
        <v>311</v>
      </c>
      <c r="G246" s="337" t="s">
        <v>707</v>
      </c>
      <c r="H246" s="337" t="s">
        <v>708</v>
      </c>
      <c r="I246" s="337" t="s">
        <v>314</v>
      </c>
    </row>
    <row r="247" spans="1:9" ht="15" customHeight="1">
      <c r="A247" s="337">
        <v>228</v>
      </c>
      <c r="B247" s="419"/>
      <c r="C247" s="337" t="s">
        <v>710</v>
      </c>
      <c r="D247" s="338">
        <v>0.42220000000000002</v>
      </c>
      <c r="E247" s="337" t="s">
        <v>706</v>
      </c>
      <c r="F247" s="339" t="s">
        <v>311</v>
      </c>
      <c r="G247" s="337" t="s">
        <v>707</v>
      </c>
      <c r="H247" s="337" t="s">
        <v>708</v>
      </c>
      <c r="I247" s="337" t="s">
        <v>314</v>
      </c>
    </row>
    <row r="248" spans="1:9" ht="15" customHeight="1">
      <c r="A248" s="337">
        <v>229</v>
      </c>
      <c r="B248" s="419"/>
      <c r="C248" s="337" t="s">
        <v>711</v>
      </c>
      <c r="D248" s="338">
        <v>5.0000000000000001E-4</v>
      </c>
      <c r="E248" s="337" t="s">
        <v>706</v>
      </c>
      <c r="F248" s="339" t="s">
        <v>311</v>
      </c>
      <c r="G248" s="337" t="s">
        <v>707</v>
      </c>
      <c r="H248" s="337" t="s">
        <v>708</v>
      </c>
      <c r="I248" s="337" t="s">
        <v>314</v>
      </c>
    </row>
    <row r="249" spans="1:9" ht="15" customHeight="1">
      <c r="A249" s="337">
        <v>230</v>
      </c>
      <c r="B249" s="419"/>
      <c r="C249" s="337" t="s">
        <v>712</v>
      </c>
      <c r="D249" s="338">
        <v>1.2800000000000001E-2</v>
      </c>
      <c r="E249" s="337" t="s">
        <v>706</v>
      </c>
      <c r="F249" s="339" t="s">
        <v>311</v>
      </c>
      <c r="G249" s="337" t="s">
        <v>707</v>
      </c>
      <c r="H249" s="337" t="s">
        <v>708</v>
      </c>
      <c r="I249" s="337" t="s">
        <v>314</v>
      </c>
    </row>
    <row r="250" spans="1:9" ht="15" customHeight="1">
      <c r="A250" s="337">
        <v>231</v>
      </c>
      <c r="B250" s="419"/>
      <c r="C250" s="337" t="s">
        <v>713</v>
      </c>
      <c r="D250" s="338">
        <v>4.07E-2</v>
      </c>
      <c r="E250" s="337" t="s">
        <v>706</v>
      </c>
      <c r="F250" s="339" t="s">
        <v>311</v>
      </c>
      <c r="G250" s="337" t="s">
        <v>707</v>
      </c>
      <c r="H250" s="337" t="s">
        <v>708</v>
      </c>
      <c r="I250" s="337" t="s">
        <v>314</v>
      </c>
    </row>
    <row r="251" spans="1:9" ht="15" customHeight="1">
      <c r="A251" s="337">
        <v>232</v>
      </c>
      <c r="B251" s="419"/>
      <c r="C251" s="337" t="s">
        <v>714</v>
      </c>
      <c r="D251" s="338">
        <v>1.2000000000000001E-3</v>
      </c>
      <c r="E251" s="337" t="s">
        <v>706</v>
      </c>
      <c r="F251" s="339" t="s">
        <v>311</v>
      </c>
      <c r="G251" s="337" t="s">
        <v>707</v>
      </c>
      <c r="H251" s="337" t="s">
        <v>708</v>
      </c>
      <c r="I251" s="337" t="s">
        <v>314</v>
      </c>
    </row>
    <row r="252" spans="1:9" ht="15" customHeight="1">
      <c r="A252" s="337">
        <v>233</v>
      </c>
      <c r="B252" s="419"/>
      <c r="C252" s="337" t="s">
        <v>715</v>
      </c>
      <c r="D252" s="338">
        <v>2.98E-2</v>
      </c>
      <c r="E252" s="337" t="s">
        <v>706</v>
      </c>
      <c r="F252" s="339" t="s">
        <v>311</v>
      </c>
      <c r="G252" s="337" t="s">
        <v>707</v>
      </c>
      <c r="H252" s="337" t="s">
        <v>708</v>
      </c>
      <c r="I252" s="337" t="s">
        <v>314</v>
      </c>
    </row>
    <row r="253" spans="1:9" ht="15" customHeight="1">
      <c r="A253" s="337">
        <v>234</v>
      </c>
      <c r="B253" s="419"/>
      <c r="C253" s="337" t="s">
        <v>716</v>
      </c>
      <c r="D253" s="338">
        <v>6.0500000000000005E-2</v>
      </c>
      <c r="E253" s="337" t="s">
        <v>706</v>
      </c>
      <c r="F253" s="339" t="s">
        <v>311</v>
      </c>
      <c r="G253" s="337" t="s">
        <v>707</v>
      </c>
      <c r="H253" s="337" t="s">
        <v>708</v>
      </c>
      <c r="I253" s="337" t="s">
        <v>314</v>
      </c>
    </row>
    <row r="254" spans="1:9" ht="15" customHeight="1">
      <c r="A254" s="337">
        <v>235</v>
      </c>
      <c r="B254" s="419"/>
      <c r="C254" s="337" t="s">
        <v>717</v>
      </c>
      <c r="D254" s="338">
        <v>7.9000000000000008E-3</v>
      </c>
      <c r="E254" s="337" t="s">
        <v>706</v>
      </c>
      <c r="F254" s="339" t="s">
        <v>311</v>
      </c>
      <c r="G254" s="337" t="s">
        <v>707</v>
      </c>
      <c r="H254" s="337" t="s">
        <v>708</v>
      </c>
      <c r="I254" s="337" t="s">
        <v>314</v>
      </c>
    </row>
    <row r="255" spans="1:9" ht="15" customHeight="1">
      <c r="A255" s="337">
        <v>236</v>
      </c>
      <c r="B255" s="419"/>
      <c r="C255" s="337" t="s">
        <v>718</v>
      </c>
      <c r="D255" s="338">
        <v>8.4000000000000012E-3</v>
      </c>
      <c r="E255" s="337" t="s">
        <v>706</v>
      </c>
      <c r="F255" s="339" t="s">
        <v>311</v>
      </c>
      <c r="G255" s="337" t="s">
        <v>707</v>
      </c>
      <c r="H255" s="337" t="s">
        <v>708</v>
      </c>
      <c r="I255" s="337" t="s">
        <v>314</v>
      </c>
    </row>
    <row r="256" spans="1:9" ht="15" customHeight="1">
      <c r="A256" s="337">
        <v>237</v>
      </c>
      <c r="B256" s="419"/>
      <c r="C256" s="337" t="s">
        <v>719</v>
      </c>
      <c r="D256" s="338">
        <v>0.60950000000000004</v>
      </c>
      <c r="E256" s="337" t="s">
        <v>706</v>
      </c>
      <c r="F256" s="339" t="s">
        <v>311</v>
      </c>
      <c r="G256" s="337" t="s">
        <v>707</v>
      </c>
      <c r="H256" s="337" t="s">
        <v>708</v>
      </c>
      <c r="I256" s="337" t="s">
        <v>314</v>
      </c>
    </row>
    <row r="257" spans="1:9" ht="15" customHeight="1">
      <c r="A257" s="337">
        <v>238</v>
      </c>
      <c r="B257" s="419"/>
      <c r="C257" s="337" t="s">
        <v>720</v>
      </c>
      <c r="D257" s="338">
        <v>4.4500000000000005E-2</v>
      </c>
      <c r="E257" s="337" t="s">
        <v>706</v>
      </c>
      <c r="F257" s="339" t="s">
        <v>311</v>
      </c>
      <c r="G257" s="337" t="s">
        <v>707</v>
      </c>
      <c r="H257" s="337" t="s">
        <v>708</v>
      </c>
      <c r="I257" s="337" t="s">
        <v>314</v>
      </c>
    </row>
    <row r="258" spans="1:9" ht="15" customHeight="1">
      <c r="A258" s="337">
        <v>239</v>
      </c>
      <c r="B258" s="419"/>
      <c r="C258" s="337" t="s">
        <v>721</v>
      </c>
      <c r="D258" s="338">
        <v>4.7699999999999999E-2</v>
      </c>
      <c r="E258" s="337" t="s">
        <v>706</v>
      </c>
      <c r="F258" s="339" t="s">
        <v>311</v>
      </c>
      <c r="G258" s="337" t="s">
        <v>707</v>
      </c>
      <c r="H258" s="337" t="s">
        <v>708</v>
      </c>
      <c r="I258" s="337" t="s">
        <v>314</v>
      </c>
    </row>
    <row r="259" spans="1:9" ht="15" customHeight="1">
      <c r="A259" s="337">
        <v>240</v>
      </c>
      <c r="B259" s="419"/>
      <c r="C259" s="337" t="s">
        <v>722</v>
      </c>
      <c r="D259" s="338">
        <v>1.9E-2</v>
      </c>
      <c r="E259" s="337" t="s">
        <v>706</v>
      </c>
      <c r="F259" s="339" t="s">
        <v>311</v>
      </c>
      <c r="G259" s="337" t="s">
        <v>707</v>
      </c>
      <c r="H259" s="337" t="s">
        <v>708</v>
      </c>
      <c r="I259" s="337" t="s">
        <v>314</v>
      </c>
    </row>
    <row r="260" spans="1:9" ht="15" customHeight="1">
      <c r="A260" s="337">
        <v>241</v>
      </c>
      <c r="B260" s="419"/>
      <c r="C260" s="337" t="s">
        <v>723</v>
      </c>
      <c r="D260" s="338">
        <v>0.71350000000000002</v>
      </c>
      <c r="E260" s="337" t="s">
        <v>706</v>
      </c>
      <c r="F260" s="339" t="s">
        <v>311</v>
      </c>
      <c r="G260" s="337" t="s">
        <v>707</v>
      </c>
      <c r="H260" s="337" t="s">
        <v>708</v>
      </c>
      <c r="I260" s="337" t="s">
        <v>314</v>
      </c>
    </row>
    <row r="261" spans="1:9" ht="15" customHeight="1">
      <c r="A261" s="337">
        <v>242</v>
      </c>
      <c r="B261" s="419"/>
      <c r="C261" s="337" t="s">
        <v>724</v>
      </c>
      <c r="D261" s="338">
        <v>0.10690000000000001</v>
      </c>
      <c r="E261" s="337" t="s">
        <v>706</v>
      </c>
      <c r="F261" s="339" t="s">
        <v>311</v>
      </c>
      <c r="G261" s="337" t="s">
        <v>725</v>
      </c>
      <c r="H261" s="337" t="s">
        <v>708</v>
      </c>
      <c r="I261" s="337" t="s">
        <v>314</v>
      </c>
    </row>
    <row r="262" spans="1:9" ht="15" customHeight="1">
      <c r="A262" s="337">
        <v>243</v>
      </c>
      <c r="B262" s="419"/>
      <c r="C262" s="337" t="s">
        <v>726</v>
      </c>
      <c r="D262" s="338">
        <v>0.8649</v>
      </c>
      <c r="E262" s="337" t="s">
        <v>706</v>
      </c>
      <c r="F262" s="339" t="s">
        <v>311</v>
      </c>
      <c r="G262" s="337" t="s">
        <v>727</v>
      </c>
      <c r="H262" s="337" t="s">
        <v>708</v>
      </c>
      <c r="I262" s="337" t="s">
        <v>314</v>
      </c>
    </row>
    <row r="263" spans="1:9" ht="15" customHeight="1">
      <c r="A263" s="337">
        <v>244</v>
      </c>
      <c r="B263" s="419"/>
      <c r="C263" s="337" t="s">
        <v>728</v>
      </c>
      <c r="D263" s="338">
        <v>0.3105</v>
      </c>
      <c r="E263" s="337" t="s">
        <v>706</v>
      </c>
      <c r="F263" s="339" t="s">
        <v>311</v>
      </c>
      <c r="G263" s="337" t="s">
        <v>727</v>
      </c>
      <c r="H263" s="337" t="s">
        <v>708</v>
      </c>
      <c r="I263" s="337" t="s">
        <v>314</v>
      </c>
    </row>
    <row r="264" spans="1:9" ht="15" customHeight="1">
      <c r="A264" s="337">
        <v>245</v>
      </c>
      <c r="B264" s="419"/>
      <c r="C264" s="337" t="s">
        <v>729</v>
      </c>
      <c r="D264" s="338">
        <v>0.40030000000000004</v>
      </c>
      <c r="E264" s="337" t="s">
        <v>706</v>
      </c>
      <c r="F264" s="339" t="s">
        <v>311</v>
      </c>
      <c r="G264" s="337" t="s">
        <v>730</v>
      </c>
      <c r="H264" s="337" t="s">
        <v>708</v>
      </c>
      <c r="I264" s="337" t="s">
        <v>314</v>
      </c>
    </row>
    <row r="265" spans="1:9" s="112" customFormat="1" ht="21" customHeight="1">
      <c r="A265" s="417" t="s">
        <v>298</v>
      </c>
      <c r="B265" s="418"/>
      <c r="C265" s="418"/>
      <c r="D265" s="343">
        <f>SUM(D242:D264)</f>
        <v>19.564700000000002</v>
      </c>
      <c r="E265" s="403" t="s">
        <v>311</v>
      </c>
      <c r="F265" s="406"/>
      <c r="G265" s="406"/>
      <c r="H265" s="406"/>
      <c r="I265" s="407"/>
    </row>
    <row r="266" spans="1:9" ht="15" customHeight="1">
      <c r="A266" s="337">
        <v>246</v>
      </c>
      <c r="B266" s="419" t="s">
        <v>731</v>
      </c>
      <c r="C266" s="337" t="s">
        <v>732</v>
      </c>
      <c r="D266" s="338">
        <v>2E-3</v>
      </c>
      <c r="E266" s="337" t="s">
        <v>733</v>
      </c>
      <c r="F266" s="339" t="s">
        <v>311</v>
      </c>
      <c r="G266" s="337" t="s">
        <v>734</v>
      </c>
      <c r="H266" s="337" t="s">
        <v>735</v>
      </c>
      <c r="I266" s="337" t="s">
        <v>314</v>
      </c>
    </row>
    <row r="267" spans="1:9" ht="15" customHeight="1">
      <c r="A267" s="337">
        <v>247</v>
      </c>
      <c r="B267" s="419"/>
      <c r="C267" s="337" t="s">
        <v>736</v>
      </c>
      <c r="D267" s="338">
        <v>5.0000000000000001E-3</v>
      </c>
      <c r="E267" s="337" t="s">
        <v>733</v>
      </c>
      <c r="F267" s="339" t="s">
        <v>311</v>
      </c>
      <c r="G267" s="337" t="s">
        <v>734</v>
      </c>
      <c r="H267" s="337" t="s">
        <v>735</v>
      </c>
      <c r="I267" s="337" t="s">
        <v>314</v>
      </c>
    </row>
    <row r="268" spans="1:9" ht="15" customHeight="1">
      <c r="A268" s="337">
        <v>248</v>
      </c>
      <c r="B268" s="419"/>
      <c r="C268" s="337" t="s">
        <v>737</v>
      </c>
      <c r="D268" s="338">
        <v>1.7052</v>
      </c>
      <c r="E268" s="337" t="s">
        <v>733</v>
      </c>
      <c r="F268" s="339" t="s">
        <v>311</v>
      </c>
      <c r="G268" s="337" t="s">
        <v>734</v>
      </c>
      <c r="H268" s="337" t="s">
        <v>735</v>
      </c>
      <c r="I268" s="337" t="s">
        <v>314</v>
      </c>
    </row>
    <row r="269" spans="1:9" ht="15" customHeight="1">
      <c r="A269" s="337">
        <v>249</v>
      </c>
      <c r="B269" s="419"/>
      <c r="C269" s="337" t="s">
        <v>738</v>
      </c>
      <c r="D269" s="338">
        <v>0.14450000000000002</v>
      </c>
      <c r="E269" s="337" t="s">
        <v>733</v>
      </c>
      <c r="F269" s="339" t="s">
        <v>311</v>
      </c>
      <c r="G269" s="337" t="s">
        <v>734</v>
      </c>
      <c r="H269" s="337" t="s">
        <v>739</v>
      </c>
      <c r="I269" s="337" t="s">
        <v>314</v>
      </c>
    </row>
    <row r="270" spans="1:9" ht="15" customHeight="1">
      <c r="A270" s="337">
        <v>250</v>
      </c>
      <c r="B270" s="419"/>
      <c r="C270" s="337" t="s">
        <v>740</v>
      </c>
      <c r="D270" s="338">
        <v>4.2800000000000005E-2</v>
      </c>
      <c r="E270" s="337" t="s">
        <v>733</v>
      </c>
      <c r="F270" s="339" t="s">
        <v>311</v>
      </c>
      <c r="G270" s="337" t="s">
        <v>741</v>
      </c>
      <c r="H270" s="337" t="s">
        <v>742</v>
      </c>
      <c r="I270" s="337" t="s">
        <v>314</v>
      </c>
    </row>
    <row r="271" spans="1:9" s="112" customFormat="1" ht="21" customHeight="1">
      <c r="A271" s="417" t="s">
        <v>298</v>
      </c>
      <c r="B271" s="418"/>
      <c r="C271" s="418"/>
      <c r="D271" s="343">
        <f>SUM(D266:D270)</f>
        <v>1.8995</v>
      </c>
      <c r="E271" s="403" t="s">
        <v>311</v>
      </c>
      <c r="F271" s="406"/>
      <c r="G271" s="406"/>
      <c r="H271" s="406"/>
      <c r="I271" s="407"/>
    </row>
    <row r="272" spans="1:9" ht="15" customHeight="1">
      <c r="A272" s="337">
        <v>251</v>
      </c>
      <c r="B272" s="419" t="s">
        <v>743</v>
      </c>
      <c r="C272" s="337" t="s">
        <v>744</v>
      </c>
      <c r="D272" s="338">
        <v>0.94300000000000006</v>
      </c>
      <c r="E272" s="337" t="s">
        <v>745</v>
      </c>
      <c r="F272" s="339" t="s">
        <v>311</v>
      </c>
      <c r="G272" s="337" t="s">
        <v>746</v>
      </c>
      <c r="H272" s="337" t="s">
        <v>747</v>
      </c>
      <c r="I272" s="337" t="s">
        <v>314</v>
      </c>
    </row>
    <row r="273" spans="1:9" ht="15" customHeight="1">
      <c r="A273" s="337">
        <v>252</v>
      </c>
      <c r="B273" s="419"/>
      <c r="C273" s="337" t="s">
        <v>748</v>
      </c>
      <c r="D273" s="338">
        <v>2.5700000000000001E-2</v>
      </c>
      <c r="E273" s="337" t="s">
        <v>745</v>
      </c>
      <c r="F273" s="339" t="s">
        <v>311</v>
      </c>
      <c r="G273" s="337" t="s">
        <v>746</v>
      </c>
      <c r="H273" s="337" t="s">
        <v>747</v>
      </c>
      <c r="I273" s="337" t="s">
        <v>314</v>
      </c>
    </row>
    <row r="274" spans="1:9" ht="15" customHeight="1">
      <c r="A274" s="337">
        <v>253</v>
      </c>
      <c r="B274" s="419"/>
      <c r="C274" s="337" t="s">
        <v>749</v>
      </c>
      <c r="D274" s="338">
        <v>0.80170000000000008</v>
      </c>
      <c r="E274" s="337" t="s">
        <v>745</v>
      </c>
      <c r="F274" s="339" t="s">
        <v>311</v>
      </c>
      <c r="G274" s="337" t="s">
        <v>746</v>
      </c>
      <c r="H274" s="337" t="s">
        <v>747</v>
      </c>
      <c r="I274" s="337" t="s">
        <v>314</v>
      </c>
    </row>
    <row r="275" spans="1:9" ht="15" customHeight="1">
      <c r="A275" s="337">
        <v>254</v>
      </c>
      <c r="B275" s="419"/>
      <c r="C275" s="337" t="s">
        <v>750</v>
      </c>
      <c r="D275" s="338">
        <v>1.3796000000000002</v>
      </c>
      <c r="E275" s="337" t="s">
        <v>745</v>
      </c>
      <c r="F275" s="339" t="s">
        <v>311</v>
      </c>
      <c r="G275" s="337" t="s">
        <v>746</v>
      </c>
      <c r="H275" s="337" t="s">
        <v>747</v>
      </c>
      <c r="I275" s="337" t="s">
        <v>314</v>
      </c>
    </row>
    <row r="276" spans="1:9" ht="15" customHeight="1">
      <c r="A276" s="337">
        <v>255</v>
      </c>
      <c r="B276" s="419"/>
      <c r="C276" s="337" t="s">
        <v>751</v>
      </c>
      <c r="D276" s="338">
        <v>0.67500000000000004</v>
      </c>
      <c r="E276" s="337" t="s">
        <v>745</v>
      </c>
      <c r="F276" s="339" t="s">
        <v>311</v>
      </c>
      <c r="G276" s="337" t="s">
        <v>746</v>
      </c>
      <c r="H276" s="337" t="s">
        <v>747</v>
      </c>
      <c r="I276" s="337" t="s">
        <v>314</v>
      </c>
    </row>
    <row r="277" spans="1:9" ht="15" customHeight="1">
      <c r="A277" s="337">
        <v>256</v>
      </c>
      <c r="B277" s="419"/>
      <c r="C277" s="337" t="s">
        <v>752</v>
      </c>
      <c r="D277" s="338">
        <v>1.3520000000000001</v>
      </c>
      <c r="E277" s="337" t="s">
        <v>745</v>
      </c>
      <c r="F277" s="339" t="s">
        <v>311</v>
      </c>
      <c r="G277" s="337" t="s">
        <v>746</v>
      </c>
      <c r="H277" s="337" t="s">
        <v>747</v>
      </c>
      <c r="I277" s="337" t="s">
        <v>314</v>
      </c>
    </row>
    <row r="278" spans="1:9" ht="15" customHeight="1">
      <c r="A278" s="337">
        <v>257</v>
      </c>
      <c r="B278" s="419"/>
      <c r="C278" s="337" t="s">
        <v>753</v>
      </c>
      <c r="D278" s="338">
        <v>0.2346</v>
      </c>
      <c r="E278" s="337" t="s">
        <v>745</v>
      </c>
      <c r="F278" s="339" t="s">
        <v>311</v>
      </c>
      <c r="G278" s="337" t="s">
        <v>746</v>
      </c>
      <c r="H278" s="337" t="s">
        <v>747</v>
      </c>
      <c r="I278" s="337" t="s">
        <v>314</v>
      </c>
    </row>
    <row r="279" spans="1:9" ht="15" customHeight="1">
      <c r="A279" s="337">
        <v>258</v>
      </c>
      <c r="B279" s="419"/>
      <c r="C279" s="337" t="s">
        <v>754</v>
      </c>
      <c r="D279" s="338">
        <v>0.12770000000000001</v>
      </c>
      <c r="E279" s="337" t="s">
        <v>745</v>
      </c>
      <c r="F279" s="339" t="s">
        <v>311</v>
      </c>
      <c r="G279" s="337" t="s">
        <v>746</v>
      </c>
      <c r="H279" s="337" t="s">
        <v>747</v>
      </c>
      <c r="I279" s="337" t="s">
        <v>314</v>
      </c>
    </row>
    <row r="280" spans="1:9" ht="15" customHeight="1">
      <c r="A280" s="337">
        <v>259</v>
      </c>
      <c r="B280" s="419"/>
      <c r="C280" s="337" t="s">
        <v>755</v>
      </c>
      <c r="D280" s="338">
        <v>0.89019999999999999</v>
      </c>
      <c r="E280" s="337" t="s">
        <v>745</v>
      </c>
      <c r="F280" s="339" t="s">
        <v>311</v>
      </c>
      <c r="G280" s="337" t="s">
        <v>746</v>
      </c>
      <c r="H280" s="337" t="s">
        <v>747</v>
      </c>
      <c r="I280" s="337" t="s">
        <v>314</v>
      </c>
    </row>
    <row r="281" spans="1:9" ht="15" customHeight="1">
      <c r="A281" s="337">
        <v>260</v>
      </c>
      <c r="B281" s="419"/>
      <c r="C281" s="337" t="s">
        <v>756</v>
      </c>
      <c r="D281" s="338">
        <v>1.1000000000000001E-3</v>
      </c>
      <c r="E281" s="337" t="s">
        <v>745</v>
      </c>
      <c r="F281" s="339" t="s">
        <v>311</v>
      </c>
      <c r="G281" s="337" t="s">
        <v>746</v>
      </c>
      <c r="H281" s="337" t="s">
        <v>747</v>
      </c>
      <c r="I281" s="337" t="s">
        <v>314</v>
      </c>
    </row>
    <row r="282" spans="1:9" ht="15" customHeight="1">
      <c r="A282" s="337">
        <v>261</v>
      </c>
      <c r="B282" s="419"/>
      <c r="C282" s="337" t="s">
        <v>757</v>
      </c>
      <c r="D282" s="338">
        <v>2.24E-2</v>
      </c>
      <c r="E282" s="337" t="s">
        <v>745</v>
      </c>
      <c r="F282" s="339" t="s">
        <v>311</v>
      </c>
      <c r="G282" s="337" t="s">
        <v>746</v>
      </c>
      <c r="H282" s="337" t="s">
        <v>747</v>
      </c>
      <c r="I282" s="337" t="s">
        <v>314</v>
      </c>
    </row>
    <row r="283" spans="1:9" ht="15" customHeight="1">
      <c r="A283" s="337">
        <v>262</v>
      </c>
      <c r="B283" s="419"/>
      <c r="C283" s="337" t="s">
        <v>758</v>
      </c>
      <c r="D283" s="338">
        <v>2.4431000000000003</v>
      </c>
      <c r="E283" s="337" t="s">
        <v>745</v>
      </c>
      <c r="F283" s="339" t="s">
        <v>311</v>
      </c>
      <c r="G283" s="337" t="s">
        <v>746</v>
      </c>
      <c r="H283" s="337" t="s">
        <v>747</v>
      </c>
      <c r="I283" s="337" t="s">
        <v>314</v>
      </c>
    </row>
    <row r="284" spans="1:9" ht="15" customHeight="1">
      <c r="A284" s="337">
        <v>263</v>
      </c>
      <c r="B284" s="419"/>
      <c r="C284" s="337" t="s">
        <v>759</v>
      </c>
      <c r="D284" s="338">
        <v>3.6876000000000002</v>
      </c>
      <c r="E284" s="337" t="s">
        <v>745</v>
      </c>
      <c r="F284" s="339" t="s">
        <v>311</v>
      </c>
      <c r="G284" s="337" t="s">
        <v>746</v>
      </c>
      <c r="H284" s="337" t="s">
        <v>747</v>
      </c>
      <c r="I284" s="337" t="s">
        <v>314</v>
      </c>
    </row>
    <row r="285" spans="1:9" s="112" customFormat="1" ht="21" customHeight="1">
      <c r="A285" s="417" t="s">
        <v>298</v>
      </c>
      <c r="B285" s="418"/>
      <c r="C285" s="418"/>
      <c r="D285" s="343">
        <f>SUM(D272:D284)</f>
        <v>12.5837</v>
      </c>
      <c r="E285" s="403" t="s">
        <v>311</v>
      </c>
      <c r="F285" s="406"/>
      <c r="G285" s="406"/>
      <c r="H285" s="406"/>
      <c r="I285" s="407"/>
    </row>
    <row r="286" spans="1:9" ht="15" customHeight="1">
      <c r="A286" s="337">
        <v>264</v>
      </c>
      <c r="B286" s="419" t="s">
        <v>760</v>
      </c>
      <c r="C286" s="337" t="s">
        <v>761</v>
      </c>
      <c r="D286" s="338">
        <v>8.7000000000000011E-3</v>
      </c>
      <c r="E286" s="337" t="s">
        <v>659</v>
      </c>
      <c r="F286" s="339" t="s">
        <v>311</v>
      </c>
      <c r="G286" s="337" t="s">
        <v>762</v>
      </c>
      <c r="H286" s="337" t="s">
        <v>661</v>
      </c>
      <c r="I286" s="337" t="s">
        <v>314</v>
      </c>
    </row>
    <row r="287" spans="1:9" ht="15" customHeight="1">
      <c r="A287" s="337">
        <v>265</v>
      </c>
      <c r="B287" s="419"/>
      <c r="C287" s="337" t="s">
        <v>763</v>
      </c>
      <c r="D287" s="338">
        <v>4.5000000000000005E-3</v>
      </c>
      <c r="E287" s="337" t="s">
        <v>659</v>
      </c>
      <c r="F287" s="339" t="s">
        <v>311</v>
      </c>
      <c r="G287" s="337" t="s">
        <v>762</v>
      </c>
      <c r="H287" s="337" t="s">
        <v>661</v>
      </c>
      <c r="I287" s="337" t="s">
        <v>314</v>
      </c>
    </row>
    <row r="288" spans="1:9" ht="15" customHeight="1">
      <c r="A288" s="337">
        <v>266</v>
      </c>
      <c r="B288" s="419"/>
      <c r="C288" s="337" t="s">
        <v>764</v>
      </c>
      <c r="D288" s="338">
        <v>0.86370000000000002</v>
      </c>
      <c r="E288" s="337" t="s">
        <v>659</v>
      </c>
      <c r="F288" s="339" t="s">
        <v>311</v>
      </c>
      <c r="G288" s="337" t="s">
        <v>762</v>
      </c>
      <c r="H288" s="337" t="s">
        <v>661</v>
      </c>
      <c r="I288" s="337" t="s">
        <v>314</v>
      </c>
    </row>
    <row r="289" spans="1:9" ht="15" customHeight="1">
      <c r="A289" s="337">
        <v>267</v>
      </c>
      <c r="B289" s="419"/>
      <c r="C289" s="337" t="s">
        <v>765</v>
      </c>
      <c r="D289" s="338">
        <v>2.8300000000000002E-2</v>
      </c>
      <c r="E289" s="337" t="s">
        <v>659</v>
      </c>
      <c r="F289" s="339" t="s">
        <v>311</v>
      </c>
      <c r="G289" s="337" t="s">
        <v>762</v>
      </c>
      <c r="H289" s="337" t="s">
        <v>661</v>
      </c>
      <c r="I289" s="337" t="s">
        <v>314</v>
      </c>
    </row>
    <row r="290" spans="1:9" ht="15" customHeight="1">
      <c r="A290" s="337">
        <v>268</v>
      </c>
      <c r="B290" s="419"/>
      <c r="C290" s="337" t="s">
        <v>766</v>
      </c>
      <c r="D290" s="338">
        <v>1.6318000000000001</v>
      </c>
      <c r="E290" s="337" t="s">
        <v>659</v>
      </c>
      <c r="F290" s="339" t="s">
        <v>311</v>
      </c>
      <c r="G290" s="337" t="s">
        <v>762</v>
      </c>
      <c r="H290" s="337" t="s">
        <v>661</v>
      </c>
      <c r="I290" s="337" t="s">
        <v>314</v>
      </c>
    </row>
    <row r="291" spans="1:9" ht="15" customHeight="1">
      <c r="A291" s="337">
        <v>269</v>
      </c>
      <c r="B291" s="419"/>
      <c r="C291" s="337" t="s">
        <v>767</v>
      </c>
      <c r="D291" s="338">
        <v>0.12590000000000001</v>
      </c>
      <c r="E291" s="337" t="s">
        <v>659</v>
      </c>
      <c r="F291" s="339" t="s">
        <v>311</v>
      </c>
      <c r="G291" s="337" t="s">
        <v>762</v>
      </c>
      <c r="H291" s="337" t="s">
        <v>661</v>
      </c>
      <c r="I291" s="337" t="s">
        <v>314</v>
      </c>
    </row>
    <row r="292" spans="1:9" ht="15" customHeight="1">
      <c r="A292" s="337">
        <v>270</v>
      </c>
      <c r="B292" s="419"/>
      <c r="C292" s="337" t="s">
        <v>768</v>
      </c>
      <c r="D292" s="338">
        <v>17.795400000000001</v>
      </c>
      <c r="E292" s="337" t="s">
        <v>659</v>
      </c>
      <c r="F292" s="339" t="s">
        <v>311</v>
      </c>
      <c r="G292" s="337" t="s">
        <v>762</v>
      </c>
      <c r="H292" s="337" t="s">
        <v>661</v>
      </c>
      <c r="I292" s="337" t="s">
        <v>314</v>
      </c>
    </row>
    <row r="293" spans="1:9" ht="15" customHeight="1">
      <c r="A293" s="337">
        <v>271</v>
      </c>
      <c r="B293" s="419"/>
      <c r="C293" s="337" t="s">
        <v>769</v>
      </c>
      <c r="D293" s="338">
        <v>7.0500000000000007E-2</v>
      </c>
      <c r="E293" s="337" t="s">
        <v>770</v>
      </c>
      <c r="F293" s="339" t="s">
        <v>311</v>
      </c>
      <c r="G293" s="337" t="s">
        <v>771</v>
      </c>
      <c r="H293" s="337" t="s">
        <v>772</v>
      </c>
      <c r="I293" s="337" t="s">
        <v>314</v>
      </c>
    </row>
    <row r="294" spans="1:9" ht="15" customHeight="1">
      <c r="A294" s="337">
        <v>272</v>
      </c>
      <c r="B294" s="419"/>
      <c r="C294" s="337" t="s">
        <v>773</v>
      </c>
      <c r="D294" s="338">
        <v>0.10540000000000001</v>
      </c>
      <c r="E294" s="337" t="s">
        <v>770</v>
      </c>
      <c r="F294" s="339" t="s">
        <v>311</v>
      </c>
      <c r="G294" s="337" t="s">
        <v>771</v>
      </c>
      <c r="H294" s="337" t="s">
        <v>772</v>
      </c>
      <c r="I294" s="337" t="s">
        <v>314</v>
      </c>
    </row>
    <row r="295" spans="1:9" ht="15" customHeight="1">
      <c r="A295" s="337">
        <v>273</v>
      </c>
      <c r="B295" s="419"/>
      <c r="C295" s="337" t="s">
        <v>774</v>
      </c>
      <c r="D295" s="338">
        <v>7.0900000000000005E-2</v>
      </c>
      <c r="E295" s="337" t="s">
        <v>770</v>
      </c>
      <c r="F295" s="339" t="s">
        <v>311</v>
      </c>
      <c r="G295" s="337" t="s">
        <v>775</v>
      </c>
      <c r="H295" s="337" t="s">
        <v>772</v>
      </c>
      <c r="I295" s="337" t="s">
        <v>314</v>
      </c>
    </row>
    <row r="296" spans="1:9" s="112" customFormat="1" ht="21" customHeight="1">
      <c r="A296" s="417" t="s">
        <v>298</v>
      </c>
      <c r="B296" s="418"/>
      <c r="C296" s="418"/>
      <c r="D296" s="343">
        <f>SUM(D286:D295)</f>
        <v>20.705100000000002</v>
      </c>
      <c r="E296" s="403" t="s">
        <v>311</v>
      </c>
      <c r="F296" s="406"/>
      <c r="G296" s="406"/>
      <c r="H296" s="406"/>
      <c r="I296" s="407"/>
    </row>
    <row r="297" spans="1:9" ht="15" customHeight="1">
      <c r="A297" s="337">
        <v>274</v>
      </c>
      <c r="B297" s="419" t="s">
        <v>776</v>
      </c>
      <c r="C297" s="337" t="s">
        <v>777</v>
      </c>
      <c r="D297" s="338">
        <v>0.61899999999999999</v>
      </c>
      <c r="E297" s="337" t="s">
        <v>778</v>
      </c>
      <c r="F297" s="339" t="s">
        <v>779</v>
      </c>
      <c r="G297" s="337" t="s">
        <v>780</v>
      </c>
      <c r="H297" s="337" t="s">
        <v>781</v>
      </c>
      <c r="I297" s="337" t="s">
        <v>314</v>
      </c>
    </row>
    <row r="298" spans="1:9" ht="15" customHeight="1">
      <c r="A298" s="337">
        <v>275</v>
      </c>
      <c r="B298" s="419"/>
      <c r="C298" s="337" t="s">
        <v>782</v>
      </c>
      <c r="D298" s="338">
        <v>0.69590000000000007</v>
      </c>
      <c r="E298" s="337" t="s">
        <v>778</v>
      </c>
      <c r="F298" s="339" t="s">
        <v>311</v>
      </c>
      <c r="G298" s="337" t="s">
        <v>783</v>
      </c>
      <c r="H298" s="337" t="s">
        <v>784</v>
      </c>
      <c r="I298" s="337" t="s">
        <v>314</v>
      </c>
    </row>
    <row r="299" spans="1:9" ht="15" customHeight="1">
      <c r="A299" s="337">
        <v>276</v>
      </c>
      <c r="B299" s="419"/>
      <c r="C299" s="337" t="s">
        <v>785</v>
      </c>
      <c r="D299" s="338">
        <v>6.2800000000000009E-2</v>
      </c>
      <c r="E299" s="337" t="s">
        <v>778</v>
      </c>
      <c r="F299" s="339" t="s">
        <v>311</v>
      </c>
      <c r="G299" s="337" t="s">
        <v>786</v>
      </c>
      <c r="H299" s="337" t="s">
        <v>787</v>
      </c>
      <c r="I299" s="337" t="s">
        <v>314</v>
      </c>
    </row>
    <row r="300" spans="1:9" ht="15" customHeight="1">
      <c r="A300" s="337">
        <v>277</v>
      </c>
      <c r="B300" s="419"/>
      <c r="C300" s="337" t="s">
        <v>788</v>
      </c>
      <c r="D300" s="338">
        <v>3.0000000000000003E-4</v>
      </c>
      <c r="E300" s="337" t="s">
        <v>778</v>
      </c>
      <c r="F300" s="339" t="s">
        <v>311</v>
      </c>
      <c r="G300" s="337" t="s">
        <v>783</v>
      </c>
      <c r="H300" s="337" t="s">
        <v>784</v>
      </c>
      <c r="I300" s="337" t="s">
        <v>314</v>
      </c>
    </row>
    <row r="301" spans="1:9" ht="15" customHeight="1">
      <c r="A301" s="337">
        <v>278</v>
      </c>
      <c r="B301" s="419"/>
      <c r="C301" s="337" t="s">
        <v>789</v>
      </c>
      <c r="D301" s="338">
        <v>5.67E-2</v>
      </c>
      <c r="E301" s="337" t="s">
        <v>790</v>
      </c>
      <c r="F301" s="339" t="s">
        <v>311</v>
      </c>
      <c r="G301" s="337" t="s">
        <v>791</v>
      </c>
      <c r="H301" s="337" t="s">
        <v>792</v>
      </c>
      <c r="I301" s="337" t="s">
        <v>314</v>
      </c>
    </row>
    <row r="302" spans="1:9" ht="15" customHeight="1">
      <c r="A302" s="337">
        <v>279</v>
      </c>
      <c r="B302" s="419"/>
      <c r="C302" s="337" t="s">
        <v>793</v>
      </c>
      <c r="D302" s="338">
        <v>4.3900000000000002E-2</v>
      </c>
      <c r="E302" s="337" t="s">
        <v>794</v>
      </c>
      <c r="F302" s="339" t="s">
        <v>311</v>
      </c>
      <c r="G302" s="337" t="s">
        <v>795</v>
      </c>
      <c r="H302" s="337" t="s">
        <v>796</v>
      </c>
      <c r="I302" s="337" t="s">
        <v>314</v>
      </c>
    </row>
    <row r="303" spans="1:9" s="112" customFormat="1" ht="21" customHeight="1">
      <c r="A303" s="417" t="s">
        <v>298</v>
      </c>
      <c r="B303" s="418"/>
      <c r="C303" s="418"/>
      <c r="D303" s="343">
        <f>SUM(D297:D302)</f>
        <v>1.4786000000000001</v>
      </c>
      <c r="E303" s="403" t="s">
        <v>311</v>
      </c>
      <c r="F303" s="406"/>
      <c r="G303" s="406"/>
      <c r="H303" s="406"/>
      <c r="I303" s="407"/>
    </row>
    <row r="304" spans="1:9" ht="15" customHeight="1">
      <c r="A304" s="337">
        <v>280</v>
      </c>
      <c r="B304" s="419" t="s">
        <v>797</v>
      </c>
      <c r="C304" s="337" t="s">
        <v>3</v>
      </c>
      <c r="D304" s="338">
        <v>0.27760000000000001</v>
      </c>
      <c r="E304" s="337" t="s">
        <v>798</v>
      </c>
      <c r="F304" s="339" t="s">
        <v>311</v>
      </c>
      <c r="G304" s="337" t="s">
        <v>799</v>
      </c>
      <c r="H304" s="337" t="s">
        <v>800</v>
      </c>
      <c r="I304" s="337" t="s">
        <v>314</v>
      </c>
    </row>
    <row r="305" spans="1:9" ht="15" customHeight="1">
      <c r="A305" s="337">
        <v>281</v>
      </c>
      <c r="B305" s="419"/>
      <c r="C305" s="337" t="s">
        <v>801</v>
      </c>
      <c r="D305" s="338">
        <v>1.3421000000000001</v>
      </c>
      <c r="E305" s="337" t="s">
        <v>802</v>
      </c>
      <c r="F305" s="339" t="s">
        <v>311</v>
      </c>
      <c r="G305" s="337" t="s">
        <v>803</v>
      </c>
      <c r="H305" s="337" t="s">
        <v>804</v>
      </c>
      <c r="I305" s="337" t="s">
        <v>314</v>
      </c>
    </row>
    <row r="306" spans="1:9" ht="15" customHeight="1">
      <c r="A306" s="337">
        <v>282</v>
      </c>
      <c r="B306" s="419"/>
      <c r="C306" s="337" t="s">
        <v>805</v>
      </c>
      <c r="D306" s="338">
        <v>0.51890000000000003</v>
      </c>
      <c r="E306" s="337" t="s">
        <v>806</v>
      </c>
      <c r="F306" s="339" t="s">
        <v>807</v>
      </c>
      <c r="G306" s="337" t="s">
        <v>808</v>
      </c>
      <c r="H306" s="337" t="s">
        <v>809</v>
      </c>
      <c r="I306" s="337" t="s">
        <v>314</v>
      </c>
    </row>
    <row r="307" spans="1:9" ht="15" customHeight="1">
      <c r="A307" s="337">
        <v>283</v>
      </c>
      <c r="B307" s="419"/>
      <c r="C307" s="337" t="s">
        <v>810</v>
      </c>
      <c r="D307" s="338">
        <v>0.3261</v>
      </c>
      <c r="E307" s="337" t="s">
        <v>811</v>
      </c>
      <c r="F307" s="339" t="s">
        <v>311</v>
      </c>
      <c r="G307" s="337" t="s">
        <v>812</v>
      </c>
      <c r="H307" s="337" t="s">
        <v>813</v>
      </c>
      <c r="I307" s="337" t="s">
        <v>314</v>
      </c>
    </row>
    <row r="308" spans="1:9" s="112" customFormat="1" ht="21" customHeight="1">
      <c r="A308" s="417" t="s">
        <v>298</v>
      </c>
      <c r="B308" s="418"/>
      <c r="C308" s="418"/>
      <c r="D308" s="343">
        <f>SUM(D304:D307)</f>
        <v>2.4647000000000001</v>
      </c>
      <c r="E308" s="403" t="s">
        <v>311</v>
      </c>
      <c r="F308" s="406"/>
      <c r="G308" s="406"/>
      <c r="H308" s="406"/>
      <c r="I308" s="407"/>
    </row>
    <row r="309" spans="1:9" ht="30" customHeight="1">
      <c r="A309" s="337">
        <v>284</v>
      </c>
      <c r="B309" s="419" t="s">
        <v>814</v>
      </c>
      <c r="C309" s="337" t="s">
        <v>815</v>
      </c>
      <c r="D309" s="338">
        <v>0.3977</v>
      </c>
      <c r="E309" s="337" t="s">
        <v>816</v>
      </c>
      <c r="F309" s="339" t="s">
        <v>311</v>
      </c>
      <c r="G309" s="337" t="s">
        <v>817</v>
      </c>
      <c r="H309" s="337" t="s">
        <v>818</v>
      </c>
      <c r="I309" s="337" t="s">
        <v>314</v>
      </c>
    </row>
    <row r="310" spans="1:9" ht="30" customHeight="1">
      <c r="A310" s="337">
        <v>285</v>
      </c>
      <c r="B310" s="419"/>
      <c r="C310" s="337" t="s">
        <v>3</v>
      </c>
      <c r="D310" s="338">
        <v>0.27460000000000001</v>
      </c>
      <c r="E310" s="337" t="s">
        <v>816</v>
      </c>
      <c r="F310" s="339" t="s">
        <v>311</v>
      </c>
      <c r="G310" s="337" t="s">
        <v>817</v>
      </c>
      <c r="H310" s="337" t="s">
        <v>818</v>
      </c>
      <c r="I310" s="337" t="s">
        <v>314</v>
      </c>
    </row>
    <row r="311" spans="1:9" s="112" customFormat="1" ht="21" customHeight="1">
      <c r="A311" s="417" t="s">
        <v>298</v>
      </c>
      <c r="B311" s="418"/>
      <c r="C311" s="418"/>
      <c r="D311" s="343">
        <f>SUM(D309:D310)</f>
        <v>0.67230000000000001</v>
      </c>
      <c r="E311" s="403" t="s">
        <v>311</v>
      </c>
      <c r="F311" s="406"/>
      <c r="G311" s="406"/>
      <c r="H311" s="406"/>
      <c r="I311" s="407"/>
    </row>
    <row r="312" spans="1:9" ht="66" customHeight="1">
      <c r="A312" s="337">
        <v>286</v>
      </c>
      <c r="B312" s="344" t="s">
        <v>819</v>
      </c>
      <c r="C312" s="337" t="s">
        <v>820</v>
      </c>
      <c r="D312" s="338">
        <v>10.088800000000001</v>
      </c>
      <c r="E312" s="337" t="s">
        <v>821</v>
      </c>
      <c r="F312" s="339" t="s">
        <v>311</v>
      </c>
      <c r="G312" s="337" t="s">
        <v>822</v>
      </c>
      <c r="H312" s="345" t="s">
        <v>823</v>
      </c>
      <c r="I312" s="337" t="s">
        <v>314</v>
      </c>
    </row>
    <row r="313" spans="1:9" s="112" customFormat="1" ht="21" customHeight="1">
      <c r="A313" s="417" t="s">
        <v>298</v>
      </c>
      <c r="B313" s="418"/>
      <c r="C313" s="418"/>
      <c r="D313" s="343">
        <f>SUM(D312)</f>
        <v>10.088800000000001</v>
      </c>
      <c r="E313" s="403" t="s">
        <v>311</v>
      </c>
      <c r="F313" s="406"/>
      <c r="G313" s="406"/>
      <c r="H313" s="406"/>
      <c r="I313" s="407"/>
    </row>
    <row r="314" spans="1:9" ht="15" customHeight="1">
      <c r="A314" s="337">
        <v>287</v>
      </c>
      <c r="B314" s="420" t="s">
        <v>824</v>
      </c>
      <c r="C314" s="337" t="s">
        <v>825</v>
      </c>
      <c r="D314" s="338">
        <v>0.89790000000000003</v>
      </c>
      <c r="E314" s="337" t="s">
        <v>826</v>
      </c>
      <c r="F314" s="339" t="s">
        <v>311</v>
      </c>
      <c r="G314" s="337" t="s">
        <v>827</v>
      </c>
      <c r="H314" s="337" t="s">
        <v>828</v>
      </c>
      <c r="I314" s="337" t="s">
        <v>314</v>
      </c>
    </row>
    <row r="315" spans="1:9" ht="15" customHeight="1">
      <c r="A315" s="337">
        <v>288</v>
      </c>
      <c r="B315" s="421"/>
      <c r="C315" s="337" t="s">
        <v>829</v>
      </c>
      <c r="D315" s="338">
        <v>3.2723</v>
      </c>
      <c r="E315" s="337" t="s">
        <v>826</v>
      </c>
      <c r="F315" s="339" t="s">
        <v>311</v>
      </c>
      <c r="G315" s="337" t="s">
        <v>827</v>
      </c>
      <c r="H315" s="337" t="s">
        <v>828</v>
      </c>
      <c r="I315" s="337" t="s">
        <v>314</v>
      </c>
    </row>
    <row r="316" spans="1:9" ht="15" customHeight="1">
      <c r="A316" s="337">
        <v>289</v>
      </c>
      <c r="B316" s="421"/>
      <c r="C316" s="337" t="s">
        <v>830</v>
      </c>
      <c r="D316" s="338">
        <v>7.2688000000000006</v>
      </c>
      <c r="E316" s="337" t="s">
        <v>826</v>
      </c>
      <c r="F316" s="339" t="s">
        <v>311</v>
      </c>
      <c r="G316" s="337" t="s">
        <v>827</v>
      </c>
      <c r="H316" s="337" t="s">
        <v>828</v>
      </c>
      <c r="I316" s="337" t="s">
        <v>314</v>
      </c>
    </row>
    <row r="317" spans="1:9" ht="15" customHeight="1">
      <c r="A317" s="337">
        <v>290</v>
      </c>
      <c r="B317" s="421"/>
      <c r="C317" s="337" t="s">
        <v>831</v>
      </c>
      <c r="D317" s="338">
        <v>0.19820000000000002</v>
      </c>
      <c r="E317" s="337" t="s">
        <v>826</v>
      </c>
      <c r="F317" s="339" t="s">
        <v>311</v>
      </c>
      <c r="G317" s="337" t="s">
        <v>832</v>
      </c>
      <c r="H317" s="337" t="s">
        <v>828</v>
      </c>
      <c r="I317" s="337" t="s">
        <v>314</v>
      </c>
    </row>
    <row r="318" spans="1:9" ht="15" customHeight="1">
      <c r="A318" s="337">
        <v>291</v>
      </c>
      <c r="B318" s="421"/>
      <c r="C318" s="337" t="s">
        <v>833</v>
      </c>
      <c r="D318" s="338">
        <v>2.6842000000000001</v>
      </c>
      <c r="E318" s="337" t="s">
        <v>834</v>
      </c>
      <c r="F318" s="339" t="s">
        <v>311</v>
      </c>
      <c r="G318" s="337" t="s">
        <v>832</v>
      </c>
      <c r="H318" s="337" t="s">
        <v>828</v>
      </c>
      <c r="I318" s="337" t="s">
        <v>314</v>
      </c>
    </row>
    <row r="319" spans="1:9" ht="15" customHeight="1">
      <c r="A319" s="337">
        <v>292</v>
      </c>
      <c r="B319" s="421"/>
      <c r="C319" s="337" t="s">
        <v>835</v>
      </c>
      <c r="D319" s="338">
        <v>1.14E-2</v>
      </c>
      <c r="E319" s="337" t="s">
        <v>826</v>
      </c>
      <c r="F319" s="339" t="s">
        <v>311</v>
      </c>
      <c r="G319" s="337" t="s">
        <v>832</v>
      </c>
      <c r="H319" s="337" t="s">
        <v>828</v>
      </c>
      <c r="I319" s="337" t="s">
        <v>314</v>
      </c>
    </row>
    <row r="320" spans="1:9" ht="15" customHeight="1">
      <c r="A320" s="337">
        <v>293</v>
      </c>
      <c r="B320" s="421"/>
      <c r="C320" s="337" t="s">
        <v>836</v>
      </c>
      <c r="D320" s="338">
        <v>0.1938</v>
      </c>
      <c r="E320" s="337" t="s">
        <v>826</v>
      </c>
      <c r="F320" s="339" t="s">
        <v>311</v>
      </c>
      <c r="G320" s="337" t="s">
        <v>827</v>
      </c>
      <c r="H320" s="337" t="s">
        <v>828</v>
      </c>
      <c r="I320" s="337" t="s">
        <v>314</v>
      </c>
    </row>
    <row r="321" spans="1:9" ht="15" customHeight="1">
      <c r="A321" s="337">
        <v>294</v>
      </c>
      <c r="B321" s="421"/>
      <c r="C321" s="337" t="s">
        <v>837</v>
      </c>
      <c r="D321" s="338">
        <v>1.2247000000000001</v>
      </c>
      <c r="E321" s="337" t="s">
        <v>838</v>
      </c>
      <c r="F321" s="339" t="s">
        <v>311</v>
      </c>
      <c r="G321" s="337" t="s">
        <v>827</v>
      </c>
      <c r="H321" s="337" t="s">
        <v>828</v>
      </c>
      <c r="I321" s="337" t="s">
        <v>314</v>
      </c>
    </row>
    <row r="322" spans="1:9" ht="15" customHeight="1">
      <c r="A322" s="337">
        <v>295</v>
      </c>
      <c r="B322" s="421"/>
      <c r="C322" s="337" t="s">
        <v>839</v>
      </c>
      <c r="D322" s="338">
        <v>7.5700000000000003E-2</v>
      </c>
      <c r="E322" s="337" t="s">
        <v>838</v>
      </c>
      <c r="F322" s="339" t="s">
        <v>311</v>
      </c>
      <c r="G322" s="337" t="s">
        <v>827</v>
      </c>
      <c r="H322" s="337" t="s">
        <v>828</v>
      </c>
      <c r="I322" s="337" t="s">
        <v>314</v>
      </c>
    </row>
    <row r="323" spans="1:9" ht="15" customHeight="1">
      <c r="A323" s="337">
        <v>296</v>
      </c>
      <c r="B323" s="422"/>
      <c r="C323" s="337" t="s">
        <v>840</v>
      </c>
      <c r="D323" s="338">
        <v>0.51300000000000001</v>
      </c>
      <c r="E323" s="337" t="s">
        <v>841</v>
      </c>
      <c r="F323" s="339" t="s">
        <v>311</v>
      </c>
      <c r="G323" s="337" t="s">
        <v>311</v>
      </c>
      <c r="H323" s="337" t="s">
        <v>842</v>
      </c>
      <c r="I323" s="337" t="s">
        <v>311</v>
      </c>
    </row>
    <row r="324" spans="1:9" s="112" customFormat="1" ht="21" customHeight="1">
      <c r="A324" s="417" t="s">
        <v>298</v>
      </c>
      <c r="B324" s="418"/>
      <c r="C324" s="418"/>
      <c r="D324" s="343">
        <f>SUM(D314:D323)</f>
        <v>16.34</v>
      </c>
      <c r="E324" s="403" t="s">
        <v>311</v>
      </c>
      <c r="F324" s="406"/>
      <c r="G324" s="406"/>
      <c r="H324" s="406"/>
      <c r="I324" s="407"/>
    </row>
    <row r="325" spans="1:9" ht="30" customHeight="1">
      <c r="A325" s="337">
        <v>297</v>
      </c>
      <c r="B325" s="419" t="s">
        <v>843</v>
      </c>
      <c r="C325" s="337" t="s">
        <v>844</v>
      </c>
      <c r="D325" s="338">
        <v>0.12690000000000001</v>
      </c>
      <c r="E325" s="337" t="s">
        <v>845</v>
      </c>
      <c r="F325" s="339" t="s">
        <v>311</v>
      </c>
      <c r="G325" s="337" t="s">
        <v>846</v>
      </c>
      <c r="H325" s="345" t="s">
        <v>847</v>
      </c>
      <c r="I325" s="337" t="s">
        <v>314</v>
      </c>
    </row>
    <row r="326" spans="1:9" ht="30" customHeight="1">
      <c r="A326" s="337">
        <v>298</v>
      </c>
      <c r="B326" s="419"/>
      <c r="C326" s="337" t="s">
        <v>848</v>
      </c>
      <c r="D326" s="338">
        <v>0.53549999999999998</v>
      </c>
      <c r="E326" s="337" t="s">
        <v>849</v>
      </c>
      <c r="F326" s="339" t="s">
        <v>311</v>
      </c>
      <c r="G326" s="337" t="s">
        <v>850</v>
      </c>
      <c r="H326" s="345" t="s">
        <v>847</v>
      </c>
      <c r="I326" s="337" t="s">
        <v>314</v>
      </c>
    </row>
    <row r="327" spans="1:9" ht="15" customHeight="1">
      <c r="A327" s="337">
        <v>299</v>
      </c>
      <c r="B327" s="419"/>
      <c r="C327" s="337" t="s">
        <v>851</v>
      </c>
      <c r="D327" s="338">
        <v>0.48700000000000004</v>
      </c>
      <c r="E327" s="337" t="s">
        <v>849</v>
      </c>
      <c r="F327" s="339" t="s">
        <v>311</v>
      </c>
      <c r="G327" s="337" t="s">
        <v>850</v>
      </c>
      <c r="H327" s="337" t="s">
        <v>852</v>
      </c>
      <c r="I327" s="337" t="s">
        <v>314</v>
      </c>
    </row>
    <row r="328" spans="1:9" ht="30" customHeight="1">
      <c r="A328" s="337">
        <v>300</v>
      </c>
      <c r="B328" s="419"/>
      <c r="C328" s="337" t="s">
        <v>853</v>
      </c>
      <c r="D328" s="338">
        <v>0.14480000000000001</v>
      </c>
      <c r="E328" s="337" t="s">
        <v>854</v>
      </c>
      <c r="F328" s="339" t="s">
        <v>311</v>
      </c>
      <c r="G328" s="337" t="s">
        <v>846</v>
      </c>
      <c r="H328" s="345" t="s">
        <v>847</v>
      </c>
      <c r="I328" s="337" t="s">
        <v>314</v>
      </c>
    </row>
    <row r="329" spans="1:9" ht="30" customHeight="1">
      <c r="A329" s="337">
        <v>301</v>
      </c>
      <c r="B329" s="419"/>
      <c r="C329" s="337" t="s">
        <v>855</v>
      </c>
      <c r="D329" s="338">
        <v>6.3731</v>
      </c>
      <c r="E329" s="337" t="s">
        <v>849</v>
      </c>
      <c r="F329" s="339" t="s">
        <v>311</v>
      </c>
      <c r="G329" s="337" t="s">
        <v>850</v>
      </c>
      <c r="H329" s="345" t="s">
        <v>847</v>
      </c>
      <c r="I329" s="337" t="s">
        <v>314</v>
      </c>
    </row>
    <row r="330" spans="1:9" ht="30" customHeight="1">
      <c r="A330" s="337">
        <v>302</v>
      </c>
      <c r="B330" s="419"/>
      <c r="C330" s="337" t="s">
        <v>856</v>
      </c>
      <c r="D330" s="338">
        <v>0.36830000000000002</v>
      </c>
      <c r="E330" s="337" t="s">
        <v>849</v>
      </c>
      <c r="F330" s="339" t="s">
        <v>311</v>
      </c>
      <c r="G330" s="337" t="s">
        <v>850</v>
      </c>
      <c r="H330" s="345" t="s">
        <v>847</v>
      </c>
      <c r="I330" s="337" t="s">
        <v>314</v>
      </c>
    </row>
    <row r="331" spans="1:9" ht="15" customHeight="1">
      <c r="A331" s="337">
        <v>303</v>
      </c>
      <c r="B331" s="419"/>
      <c r="C331" s="337" t="s">
        <v>857</v>
      </c>
      <c r="D331" s="338">
        <v>3.9000000000000003E-3</v>
      </c>
      <c r="E331" s="337" t="s">
        <v>849</v>
      </c>
      <c r="F331" s="339" t="s">
        <v>311</v>
      </c>
      <c r="G331" s="337" t="s">
        <v>850</v>
      </c>
      <c r="H331" s="337" t="s">
        <v>858</v>
      </c>
      <c r="I331" s="337" t="s">
        <v>314</v>
      </c>
    </row>
    <row r="332" spans="1:9" ht="30" customHeight="1">
      <c r="A332" s="337">
        <v>304</v>
      </c>
      <c r="B332" s="419"/>
      <c r="C332" s="337" t="s">
        <v>859</v>
      </c>
      <c r="D332" s="338">
        <v>9.1300000000000006E-2</v>
      </c>
      <c r="E332" s="337" t="s">
        <v>860</v>
      </c>
      <c r="F332" s="339" t="s">
        <v>311</v>
      </c>
      <c r="G332" s="337" t="s">
        <v>846</v>
      </c>
      <c r="H332" s="345" t="s">
        <v>847</v>
      </c>
      <c r="I332" s="337" t="s">
        <v>314</v>
      </c>
    </row>
    <row r="333" spans="1:9" ht="30" customHeight="1">
      <c r="A333" s="337">
        <v>305</v>
      </c>
      <c r="B333" s="419"/>
      <c r="C333" s="337" t="s">
        <v>861</v>
      </c>
      <c r="D333" s="338">
        <v>6.8900000000000003E-2</v>
      </c>
      <c r="E333" s="337" t="s">
        <v>862</v>
      </c>
      <c r="F333" s="339" t="s">
        <v>311</v>
      </c>
      <c r="G333" s="337" t="s">
        <v>846</v>
      </c>
      <c r="H333" s="345" t="s">
        <v>847</v>
      </c>
      <c r="I333" s="337" t="s">
        <v>314</v>
      </c>
    </row>
    <row r="334" spans="1:9" ht="30" customHeight="1">
      <c r="A334" s="337">
        <v>306</v>
      </c>
      <c r="B334" s="419"/>
      <c r="C334" s="337" t="s">
        <v>863</v>
      </c>
      <c r="D334" s="338">
        <v>0.79649999999999999</v>
      </c>
      <c r="E334" s="337" t="s">
        <v>849</v>
      </c>
      <c r="F334" s="339" t="s">
        <v>311</v>
      </c>
      <c r="G334" s="337" t="s">
        <v>850</v>
      </c>
      <c r="H334" s="345" t="s">
        <v>847</v>
      </c>
      <c r="I334" s="337" t="s">
        <v>314</v>
      </c>
    </row>
    <row r="335" spans="1:9" ht="30" customHeight="1">
      <c r="A335" s="337">
        <v>307</v>
      </c>
      <c r="B335" s="419"/>
      <c r="C335" s="337" t="s">
        <v>864</v>
      </c>
      <c r="D335" s="338">
        <v>0.161</v>
      </c>
      <c r="E335" s="337" t="s">
        <v>865</v>
      </c>
      <c r="F335" s="339" t="s">
        <v>311</v>
      </c>
      <c r="G335" s="337" t="s">
        <v>846</v>
      </c>
      <c r="H335" s="345" t="s">
        <v>847</v>
      </c>
      <c r="I335" s="337" t="s">
        <v>314</v>
      </c>
    </row>
    <row r="336" spans="1:9" ht="30" customHeight="1">
      <c r="A336" s="337">
        <v>308</v>
      </c>
      <c r="B336" s="419"/>
      <c r="C336" s="337" t="s">
        <v>866</v>
      </c>
      <c r="D336" s="338">
        <v>1.6611</v>
      </c>
      <c r="E336" s="337" t="s">
        <v>867</v>
      </c>
      <c r="F336" s="339" t="s">
        <v>311</v>
      </c>
      <c r="G336" s="337" t="s">
        <v>850</v>
      </c>
      <c r="H336" s="345" t="s">
        <v>847</v>
      </c>
      <c r="I336" s="337" t="s">
        <v>314</v>
      </c>
    </row>
    <row r="337" spans="1:9" ht="30" customHeight="1">
      <c r="A337" s="337">
        <v>309</v>
      </c>
      <c r="B337" s="419"/>
      <c r="C337" s="337" t="s">
        <v>868</v>
      </c>
      <c r="D337" s="338">
        <v>9.01E-2</v>
      </c>
      <c r="E337" s="337" t="s">
        <v>849</v>
      </c>
      <c r="F337" s="339" t="s">
        <v>311</v>
      </c>
      <c r="G337" s="337" t="s">
        <v>850</v>
      </c>
      <c r="H337" s="345" t="s">
        <v>847</v>
      </c>
      <c r="I337" s="337" t="s">
        <v>314</v>
      </c>
    </row>
    <row r="338" spans="1:9" ht="30" customHeight="1">
      <c r="A338" s="337">
        <v>310</v>
      </c>
      <c r="B338" s="419"/>
      <c r="C338" s="337" t="s">
        <v>869</v>
      </c>
      <c r="D338" s="338">
        <v>18.659300000000002</v>
      </c>
      <c r="E338" s="337" t="s">
        <v>870</v>
      </c>
      <c r="F338" s="339" t="s">
        <v>311</v>
      </c>
      <c r="G338" s="337" t="s">
        <v>846</v>
      </c>
      <c r="H338" s="345" t="s">
        <v>847</v>
      </c>
      <c r="I338" s="337" t="s">
        <v>314</v>
      </c>
    </row>
    <row r="339" spans="1:9" ht="30" customHeight="1">
      <c r="A339" s="337">
        <v>311</v>
      </c>
      <c r="B339" s="419"/>
      <c r="C339" s="337" t="s">
        <v>871</v>
      </c>
      <c r="D339" s="338">
        <v>4.4900000000000002E-2</v>
      </c>
      <c r="E339" s="337" t="s">
        <v>872</v>
      </c>
      <c r="F339" s="339" t="s">
        <v>311</v>
      </c>
      <c r="G339" s="337" t="s">
        <v>846</v>
      </c>
      <c r="H339" s="345" t="s">
        <v>847</v>
      </c>
      <c r="I339" s="337" t="s">
        <v>314</v>
      </c>
    </row>
    <row r="340" spans="1:9" ht="15" customHeight="1">
      <c r="A340" s="337">
        <v>312</v>
      </c>
      <c r="B340" s="419"/>
      <c r="C340" s="337" t="s">
        <v>873</v>
      </c>
      <c r="D340" s="338">
        <v>1.0336000000000001</v>
      </c>
      <c r="E340" s="337" t="s">
        <v>874</v>
      </c>
      <c r="F340" s="339" t="s">
        <v>311</v>
      </c>
      <c r="G340" s="337" t="s">
        <v>875</v>
      </c>
      <c r="H340" s="337" t="s">
        <v>852</v>
      </c>
      <c r="I340" s="337" t="s">
        <v>314</v>
      </c>
    </row>
    <row r="341" spans="1:9" ht="15" customHeight="1">
      <c r="A341" s="337">
        <v>313</v>
      </c>
      <c r="B341" s="419"/>
      <c r="C341" s="337" t="s">
        <v>876</v>
      </c>
      <c r="D341" s="338">
        <v>0.218</v>
      </c>
      <c r="E341" s="337" t="s">
        <v>874</v>
      </c>
      <c r="F341" s="339" t="s">
        <v>311</v>
      </c>
      <c r="G341" s="337" t="s">
        <v>875</v>
      </c>
      <c r="H341" s="337" t="s">
        <v>852</v>
      </c>
      <c r="I341" s="337" t="s">
        <v>314</v>
      </c>
    </row>
    <row r="342" spans="1:9" ht="15" customHeight="1">
      <c r="A342" s="337">
        <v>314</v>
      </c>
      <c r="B342" s="419"/>
      <c r="C342" s="337" t="s">
        <v>877</v>
      </c>
      <c r="D342" s="338">
        <v>0.79700000000000004</v>
      </c>
      <c r="E342" s="337" t="s">
        <v>874</v>
      </c>
      <c r="F342" s="339" t="s">
        <v>311</v>
      </c>
      <c r="G342" s="337" t="s">
        <v>875</v>
      </c>
      <c r="H342" s="337" t="s">
        <v>852</v>
      </c>
      <c r="I342" s="337" t="s">
        <v>314</v>
      </c>
    </row>
    <row r="343" spans="1:9" ht="15" customHeight="1">
      <c r="A343" s="337">
        <v>315</v>
      </c>
      <c r="B343" s="419"/>
      <c r="C343" s="337" t="s">
        <v>878</v>
      </c>
      <c r="D343" s="338">
        <v>1.1560000000000001</v>
      </c>
      <c r="E343" s="337" t="s">
        <v>874</v>
      </c>
      <c r="F343" s="339" t="s">
        <v>311</v>
      </c>
      <c r="G343" s="337" t="s">
        <v>875</v>
      </c>
      <c r="H343" s="337" t="s">
        <v>852</v>
      </c>
      <c r="I343" s="337" t="s">
        <v>314</v>
      </c>
    </row>
    <row r="344" spans="1:9" ht="15" customHeight="1">
      <c r="A344" s="337">
        <v>316</v>
      </c>
      <c r="B344" s="419"/>
      <c r="C344" s="337" t="s">
        <v>879</v>
      </c>
      <c r="D344" s="338">
        <v>0.26900000000000002</v>
      </c>
      <c r="E344" s="337" t="s">
        <v>874</v>
      </c>
      <c r="F344" s="339" t="s">
        <v>311</v>
      </c>
      <c r="G344" s="337" t="s">
        <v>875</v>
      </c>
      <c r="H344" s="337" t="s">
        <v>852</v>
      </c>
      <c r="I344" s="337" t="s">
        <v>314</v>
      </c>
    </row>
    <row r="345" spans="1:9" ht="15" customHeight="1">
      <c r="A345" s="337">
        <v>317</v>
      </c>
      <c r="B345" s="419"/>
      <c r="C345" s="337" t="s">
        <v>880</v>
      </c>
      <c r="D345" s="338">
        <v>0.25900000000000001</v>
      </c>
      <c r="E345" s="337" t="s">
        <v>874</v>
      </c>
      <c r="F345" s="339" t="s">
        <v>311</v>
      </c>
      <c r="G345" s="337" t="s">
        <v>875</v>
      </c>
      <c r="H345" s="337" t="s">
        <v>852</v>
      </c>
      <c r="I345" s="337" t="s">
        <v>314</v>
      </c>
    </row>
    <row r="346" spans="1:9" ht="15" customHeight="1">
      <c r="A346" s="337">
        <v>318</v>
      </c>
      <c r="B346" s="419"/>
      <c r="C346" s="337" t="s">
        <v>881</v>
      </c>
      <c r="D346" s="338">
        <v>0.25900000000000001</v>
      </c>
      <c r="E346" s="337" t="s">
        <v>874</v>
      </c>
      <c r="F346" s="339" t="s">
        <v>311</v>
      </c>
      <c r="G346" s="337" t="s">
        <v>875</v>
      </c>
      <c r="H346" s="337" t="s">
        <v>852</v>
      </c>
      <c r="I346" s="337" t="s">
        <v>314</v>
      </c>
    </row>
    <row r="347" spans="1:9" ht="15" customHeight="1">
      <c r="A347" s="337">
        <v>319</v>
      </c>
      <c r="B347" s="419"/>
      <c r="C347" s="337" t="s">
        <v>882</v>
      </c>
      <c r="D347" s="338">
        <v>0.29799999999999999</v>
      </c>
      <c r="E347" s="337" t="s">
        <v>874</v>
      </c>
      <c r="F347" s="339" t="s">
        <v>311</v>
      </c>
      <c r="G347" s="337" t="s">
        <v>875</v>
      </c>
      <c r="H347" s="337" t="s">
        <v>852</v>
      </c>
      <c r="I347" s="337" t="s">
        <v>314</v>
      </c>
    </row>
    <row r="348" spans="1:9" ht="15" customHeight="1">
      <c r="A348" s="337">
        <v>320</v>
      </c>
      <c r="B348" s="419"/>
      <c r="C348" s="337" t="s">
        <v>883</v>
      </c>
      <c r="D348" s="338">
        <v>0.19900000000000001</v>
      </c>
      <c r="E348" s="337" t="s">
        <v>874</v>
      </c>
      <c r="F348" s="339" t="s">
        <v>311</v>
      </c>
      <c r="G348" s="337" t="s">
        <v>875</v>
      </c>
      <c r="H348" s="337" t="s">
        <v>852</v>
      </c>
      <c r="I348" s="337" t="s">
        <v>314</v>
      </c>
    </row>
    <row r="349" spans="1:9" ht="30" customHeight="1">
      <c r="A349" s="337">
        <v>321</v>
      </c>
      <c r="B349" s="419"/>
      <c r="C349" s="337" t="s">
        <v>884</v>
      </c>
      <c r="D349" s="338">
        <v>0.1963</v>
      </c>
      <c r="E349" s="337" t="s">
        <v>885</v>
      </c>
      <c r="F349" s="339" t="s">
        <v>311</v>
      </c>
      <c r="G349" s="337" t="s">
        <v>846</v>
      </c>
      <c r="H349" s="345" t="s">
        <v>847</v>
      </c>
      <c r="I349" s="337" t="s">
        <v>314</v>
      </c>
    </row>
    <row r="350" spans="1:9" ht="30" customHeight="1">
      <c r="A350" s="337">
        <v>322</v>
      </c>
      <c r="B350" s="419"/>
      <c r="C350" s="337" t="s">
        <v>886</v>
      </c>
      <c r="D350" s="338">
        <v>0.77100000000000002</v>
      </c>
      <c r="E350" s="337" t="s">
        <v>887</v>
      </c>
      <c r="F350" s="339" t="s">
        <v>311</v>
      </c>
      <c r="G350" s="337" t="s">
        <v>846</v>
      </c>
      <c r="H350" s="345" t="s">
        <v>847</v>
      </c>
      <c r="I350" s="337" t="s">
        <v>314</v>
      </c>
    </row>
    <row r="351" spans="1:9" ht="15" customHeight="1">
      <c r="A351" s="337">
        <v>323</v>
      </c>
      <c r="B351" s="419"/>
      <c r="C351" s="337" t="s">
        <v>888</v>
      </c>
      <c r="D351" s="338">
        <v>0.19</v>
      </c>
      <c r="E351" s="337" t="s">
        <v>889</v>
      </c>
      <c r="F351" s="339" t="s">
        <v>311</v>
      </c>
      <c r="G351" s="337" t="s">
        <v>890</v>
      </c>
      <c r="H351" s="337" t="s">
        <v>852</v>
      </c>
      <c r="I351" s="337" t="s">
        <v>314</v>
      </c>
    </row>
    <row r="352" spans="1:9" ht="15" customHeight="1">
      <c r="A352" s="337">
        <v>324</v>
      </c>
      <c r="B352" s="419"/>
      <c r="C352" s="337" t="s">
        <v>891</v>
      </c>
      <c r="D352" s="338">
        <v>0.11</v>
      </c>
      <c r="E352" s="337" t="s">
        <v>889</v>
      </c>
      <c r="F352" s="339" t="s">
        <v>311</v>
      </c>
      <c r="G352" s="337" t="s">
        <v>890</v>
      </c>
      <c r="H352" s="337" t="s">
        <v>852</v>
      </c>
      <c r="I352" s="337" t="s">
        <v>314</v>
      </c>
    </row>
    <row r="353" spans="1:9" ht="15" customHeight="1">
      <c r="A353" s="337">
        <v>325</v>
      </c>
      <c r="B353" s="419"/>
      <c r="C353" s="337" t="s">
        <v>892</v>
      </c>
      <c r="D353" s="338">
        <v>0.31</v>
      </c>
      <c r="E353" s="337" t="s">
        <v>889</v>
      </c>
      <c r="F353" s="339" t="s">
        <v>311</v>
      </c>
      <c r="G353" s="337" t="s">
        <v>890</v>
      </c>
      <c r="H353" s="337" t="s">
        <v>852</v>
      </c>
      <c r="I353" s="337" t="s">
        <v>314</v>
      </c>
    </row>
    <row r="354" spans="1:9" ht="15" customHeight="1">
      <c r="A354" s="337">
        <v>326</v>
      </c>
      <c r="B354" s="419"/>
      <c r="C354" s="337" t="s">
        <v>893</v>
      </c>
      <c r="D354" s="338">
        <v>0.36000000000000004</v>
      </c>
      <c r="E354" s="337" t="s">
        <v>889</v>
      </c>
      <c r="F354" s="339" t="s">
        <v>311</v>
      </c>
      <c r="G354" s="337" t="s">
        <v>890</v>
      </c>
      <c r="H354" s="337" t="s">
        <v>852</v>
      </c>
      <c r="I354" s="337" t="s">
        <v>314</v>
      </c>
    </row>
    <row r="355" spans="1:9" ht="15" customHeight="1">
      <c r="A355" s="337">
        <v>327</v>
      </c>
      <c r="B355" s="419"/>
      <c r="C355" s="337" t="s">
        <v>894</v>
      </c>
      <c r="D355" s="338">
        <v>0.12000000000000001</v>
      </c>
      <c r="E355" s="337" t="s">
        <v>889</v>
      </c>
      <c r="F355" s="339" t="s">
        <v>311</v>
      </c>
      <c r="G355" s="337" t="s">
        <v>890</v>
      </c>
      <c r="H355" s="337" t="s">
        <v>852</v>
      </c>
      <c r="I355" s="337" t="s">
        <v>314</v>
      </c>
    </row>
    <row r="356" spans="1:9" ht="15" customHeight="1">
      <c r="A356" s="337">
        <v>328</v>
      </c>
      <c r="B356" s="419"/>
      <c r="C356" s="337" t="s">
        <v>895</v>
      </c>
      <c r="D356" s="338">
        <v>3.0000000000000002E-2</v>
      </c>
      <c r="E356" s="337" t="s">
        <v>889</v>
      </c>
      <c r="F356" s="339" t="s">
        <v>311</v>
      </c>
      <c r="G356" s="337" t="s">
        <v>890</v>
      </c>
      <c r="H356" s="337" t="s">
        <v>852</v>
      </c>
      <c r="I356" s="337" t="s">
        <v>314</v>
      </c>
    </row>
    <row r="357" spans="1:9" ht="15" customHeight="1">
      <c r="A357" s="337">
        <v>329</v>
      </c>
      <c r="B357" s="419"/>
      <c r="C357" s="337" t="s">
        <v>896</v>
      </c>
      <c r="D357" s="338">
        <v>0.72000000000000008</v>
      </c>
      <c r="E357" s="337" t="s">
        <v>889</v>
      </c>
      <c r="F357" s="339" t="s">
        <v>311</v>
      </c>
      <c r="G357" s="337" t="s">
        <v>890</v>
      </c>
      <c r="H357" s="337" t="s">
        <v>852</v>
      </c>
      <c r="I357" s="337" t="s">
        <v>314</v>
      </c>
    </row>
    <row r="358" spans="1:9" ht="15" customHeight="1">
      <c r="A358" s="337">
        <v>330</v>
      </c>
      <c r="B358" s="419"/>
      <c r="C358" s="337" t="s">
        <v>897</v>
      </c>
      <c r="D358" s="338">
        <v>0.1</v>
      </c>
      <c r="E358" s="337" t="s">
        <v>889</v>
      </c>
      <c r="F358" s="339" t="s">
        <v>311</v>
      </c>
      <c r="G358" s="337" t="s">
        <v>890</v>
      </c>
      <c r="H358" s="337" t="s">
        <v>852</v>
      </c>
      <c r="I358" s="337" t="s">
        <v>314</v>
      </c>
    </row>
    <row r="359" spans="1:9" ht="15" customHeight="1">
      <c r="A359" s="337">
        <v>331</v>
      </c>
      <c r="B359" s="419"/>
      <c r="C359" s="337" t="s">
        <v>898</v>
      </c>
      <c r="D359" s="338">
        <v>9.0000000000000011E-2</v>
      </c>
      <c r="E359" s="337" t="s">
        <v>889</v>
      </c>
      <c r="F359" s="339" t="s">
        <v>311</v>
      </c>
      <c r="G359" s="337" t="s">
        <v>890</v>
      </c>
      <c r="H359" s="337" t="s">
        <v>852</v>
      </c>
      <c r="I359" s="337" t="s">
        <v>314</v>
      </c>
    </row>
    <row r="360" spans="1:9" ht="15" customHeight="1">
      <c r="A360" s="337">
        <v>332</v>
      </c>
      <c r="B360" s="419"/>
      <c r="C360" s="337" t="s">
        <v>899</v>
      </c>
      <c r="D360" s="338">
        <v>0.51</v>
      </c>
      <c r="E360" s="337" t="s">
        <v>889</v>
      </c>
      <c r="F360" s="339" t="s">
        <v>311</v>
      </c>
      <c r="G360" s="337" t="s">
        <v>890</v>
      </c>
      <c r="H360" s="337" t="s">
        <v>852</v>
      </c>
      <c r="I360" s="337" t="s">
        <v>314</v>
      </c>
    </row>
    <row r="361" spans="1:9" ht="15" customHeight="1">
      <c r="A361" s="337">
        <v>333</v>
      </c>
      <c r="B361" s="419"/>
      <c r="C361" s="337" t="s">
        <v>900</v>
      </c>
      <c r="D361" s="338">
        <v>0.39</v>
      </c>
      <c r="E361" s="337" t="s">
        <v>889</v>
      </c>
      <c r="F361" s="339" t="s">
        <v>311</v>
      </c>
      <c r="G361" s="337" t="s">
        <v>890</v>
      </c>
      <c r="H361" s="337" t="s">
        <v>852</v>
      </c>
      <c r="I361" s="337" t="s">
        <v>314</v>
      </c>
    </row>
    <row r="362" spans="1:9" ht="15" customHeight="1">
      <c r="A362" s="337">
        <v>334</v>
      </c>
      <c r="B362" s="419"/>
      <c r="C362" s="337" t="s">
        <v>901</v>
      </c>
      <c r="D362" s="338">
        <v>0.11</v>
      </c>
      <c r="E362" s="337" t="s">
        <v>889</v>
      </c>
      <c r="F362" s="339" t="s">
        <v>311</v>
      </c>
      <c r="G362" s="337" t="s">
        <v>890</v>
      </c>
      <c r="H362" s="337" t="s">
        <v>852</v>
      </c>
      <c r="I362" s="337" t="s">
        <v>314</v>
      </c>
    </row>
    <row r="363" spans="1:9" ht="15" customHeight="1">
      <c r="A363" s="337">
        <v>335</v>
      </c>
      <c r="B363" s="419"/>
      <c r="C363" s="337" t="s">
        <v>902</v>
      </c>
      <c r="D363" s="338">
        <v>31.560000000000002</v>
      </c>
      <c r="E363" s="337" t="s">
        <v>889</v>
      </c>
      <c r="F363" s="339" t="s">
        <v>311</v>
      </c>
      <c r="G363" s="337" t="s">
        <v>890</v>
      </c>
      <c r="H363" s="337" t="s">
        <v>852</v>
      </c>
      <c r="I363" s="337" t="s">
        <v>314</v>
      </c>
    </row>
    <row r="364" spans="1:9" ht="15" customHeight="1">
      <c r="A364" s="337">
        <v>336</v>
      </c>
      <c r="B364" s="419"/>
      <c r="C364" s="337" t="s">
        <v>903</v>
      </c>
      <c r="D364" s="338">
        <v>0.35000000000000003</v>
      </c>
      <c r="E364" s="337" t="s">
        <v>889</v>
      </c>
      <c r="F364" s="339" t="s">
        <v>311</v>
      </c>
      <c r="G364" s="337" t="s">
        <v>890</v>
      </c>
      <c r="H364" s="337" t="s">
        <v>852</v>
      </c>
      <c r="I364" s="337" t="s">
        <v>314</v>
      </c>
    </row>
    <row r="365" spans="1:9" ht="15" customHeight="1">
      <c r="A365" s="337">
        <v>337</v>
      </c>
      <c r="B365" s="419"/>
      <c r="C365" s="337" t="s">
        <v>904</v>
      </c>
      <c r="D365" s="338">
        <v>1.0900000000000001</v>
      </c>
      <c r="E365" s="337" t="s">
        <v>889</v>
      </c>
      <c r="F365" s="339" t="s">
        <v>311</v>
      </c>
      <c r="G365" s="337" t="s">
        <v>890</v>
      </c>
      <c r="H365" s="337" t="s">
        <v>852</v>
      </c>
      <c r="I365" s="337" t="s">
        <v>314</v>
      </c>
    </row>
    <row r="366" spans="1:9" ht="15" customHeight="1">
      <c r="A366" s="337">
        <v>338</v>
      </c>
      <c r="B366" s="419"/>
      <c r="C366" s="337" t="s">
        <v>905</v>
      </c>
      <c r="D366" s="338">
        <v>0.63</v>
      </c>
      <c r="E366" s="337" t="s">
        <v>889</v>
      </c>
      <c r="F366" s="339" t="s">
        <v>311</v>
      </c>
      <c r="G366" s="337" t="s">
        <v>890</v>
      </c>
      <c r="H366" s="337" t="s">
        <v>852</v>
      </c>
      <c r="I366" s="337" t="s">
        <v>314</v>
      </c>
    </row>
    <row r="367" spans="1:9" s="112" customFormat="1" ht="21" customHeight="1">
      <c r="A367" s="417" t="s">
        <v>298</v>
      </c>
      <c r="B367" s="418"/>
      <c r="C367" s="418"/>
      <c r="D367" s="343">
        <f>SUM(D325:D366)</f>
        <v>71.738499999999988</v>
      </c>
      <c r="E367" s="403" t="s">
        <v>311</v>
      </c>
      <c r="F367" s="406"/>
      <c r="G367" s="406"/>
      <c r="H367" s="406"/>
      <c r="I367" s="407"/>
    </row>
    <row r="368" spans="1:9" ht="15" customHeight="1">
      <c r="A368" s="337">
        <v>339</v>
      </c>
      <c r="B368" s="419" t="s">
        <v>1887</v>
      </c>
      <c r="C368" s="337" t="s">
        <v>906</v>
      </c>
      <c r="D368" s="338">
        <v>0.20250000000000001</v>
      </c>
      <c r="E368" s="337" t="s">
        <v>907</v>
      </c>
      <c r="F368" s="339" t="s">
        <v>311</v>
      </c>
      <c r="G368" s="337" t="s">
        <v>908</v>
      </c>
      <c r="H368" s="337" t="s">
        <v>909</v>
      </c>
      <c r="I368" s="337" t="s">
        <v>910</v>
      </c>
    </row>
    <row r="369" spans="1:9" ht="15" customHeight="1">
      <c r="A369" s="337">
        <v>340</v>
      </c>
      <c r="B369" s="419"/>
      <c r="C369" s="337" t="s">
        <v>911</v>
      </c>
      <c r="D369" s="338">
        <v>0.502</v>
      </c>
      <c r="E369" s="337" t="s">
        <v>907</v>
      </c>
      <c r="F369" s="339" t="s">
        <v>311</v>
      </c>
      <c r="G369" s="337" t="s">
        <v>912</v>
      </c>
      <c r="H369" s="337" t="s">
        <v>909</v>
      </c>
      <c r="I369" s="337" t="s">
        <v>910</v>
      </c>
    </row>
    <row r="370" spans="1:9" ht="15" customHeight="1">
      <c r="A370" s="337">
        <v>341</v>
      </c>
      <c r="B370" s="419"/>
      <c r="C370" s="337" t="s">
        <v>913</v>
      </c>
      <c r="D370" s="338">
        <v>0.23430000000000001</v>
      </c>
      <c r="E370" s="337" t="s">
        <v>907</v>
      </c>
      <c r="F370" s="339" t="s">
        <v>311</v>
      </c>
      <c r="G370" s="337" t="s">
        <v>914</v>
      </c>
      <c r="H370" s="337" t="s">
        <v>909</v>
      </c>
      <c r="I370" s="337" t="s">
        <v>910</v>
      </c>
    </row>
    <row r="371" spans="1:9" ht="15" customHeight="1">
      <c r="A371" s="337">
        <v>342</v>
      </c>
      <c r="B371" s="419"/>
      <c r="C371" s="337" t="s">
        <v>915</v>
      </c>
      <c r="D371" s="338">
        <v>0.2034</v>
      </c>
      <c r="E371" s="337" t="s">
        <v>907</v>
      </c>
      <c r="F371" s="339" t="s">
        <v>311</v>
      </c>
      <c r="G371" s="337" t="s">
        <v>912</v>
      </c>
      <c r="H371" s="337" t="s">
        <v>909</v>
      </c>
      <c r="I371" s="337" t="s">
        <v>910</v>
      </c>
    </row>
    <row r="372" spans="1:9" ht="15" customHeight="1">
      <c r="A372" s="337">
        <v>343</v>
      </c>
      <c r="B372" s="419"/>
      <c r="C372" s="337" t="s">
        <v>916</v>
      </c>
      <c r="D372" s="338">
        <v>10.7765</v>
      </c>
      <c r="E372" s="337" t="s">
        <v>907</v>
      </c>
      <c r="F372" s="339" t="s">
        <v>311</v>
      </c>
      <c r="G372" s="337" t="s">
        <v>912</v>
      </c>
      <c r="H372" s="337" t="s">
        <v>909</v>
      </c>
      <c r="I372" s="337" t="s">
        <v>910</v>
      </c>
    </row>
    <row r="373" spans="1:9" ht="15" customHeight="1">
      <c r="A373" s="337">
        <v>344</v>
      </c>
      <c r="B373" s="419"/>
      <c r="C373" s="337" t="s">
        <v>917</v>
      </c>
      <c r="D373" s="338">
        <v>5.96E-2</v>
      </c>
      <c r="E373" s="337" t="s">
        <v>907</v>
      </c>
      <c r="F373" s="339" t="s">
        <v>311</v>
      </c>
      <c r="G373" s="337" t="s">
        <v>918</v>
      </c>
      <c r="H373" s="337" t="s">
        <v>909</v>
      </c>
      <c r="I373" s="337" t="s">
        <v>910</v>
      </c>
    </row>
    <row r="374" spans="1:9" ht="15" customHeight="1">
      <c r="A374" s="337">
        <v>345</v>
      </c>
      <c r="B374" s="419"/>
      <c r="C374" s="337" t="s">
        <v>919</v>
      </c>
      <c r="D374" s="338">
        <v>3.8300000000000001E-2</v>
      </c>
      <c r="E374" s="337" t="s">
        <v>907</v>
      </c>
      <c r="F374" s="339" t="s">
        <v>311</v>
      </c>
      <c r="G374" s="337" t="s">
        <v>920</v>
      </c>
      <c r="H374" s="337" t="s">
        <v>909</v>
      </c>
      <c r="I374" s="337" t="s">
        <v>910</v>
      </c>
    </row>
    <row r="375" spans="1:9" ht="15" customHeight="1">
      <c r="A375" s="337">
        <v>346</v>
      </c>
      <c r="B375" s="419"/>
      <c r="C375" s="337" t="s">
        <v>921</v>
      </c>
      <c r="D375" s="338">
        <v>6.8400000000000002E-2</v>
      </c>
      <c r="E375" s="337" t="s">
        <v>907</v>
      </c>
      <c r="F375" s="339" t="s">
        <v>311</v>
      </c>
      <c r="G375" s="337" t="s">
        <v>922</v>
      </c>
      <c r="H375" s="337" t="s">
        <v>909</v>
      </c>
      <c r="I375" s="337" t="s">
        <v>910</v>
      </c>
    </row>
    <row r="376" spans="1:9" ht="15" customHeight="1">
      <c r="A376" s="337">
        <v>347</v>
      </c>
      <c r="B376" s="419"/>
      <c r="C376" s="337" t="s">
        <v>923</v>
      </c>
      <c r="D376" s="338">
        <v>0.44370000000000004</v>
      </c>
      <c r="E376" s="337" t="s">
        <v>907</v>
      </c>
      <c r="F376" s="339" t="s">
        <v>311</v>
      </c>
      <c r="G376" s="337" t="s">
        <v>912</v>
      </c>
      <c r="H376" s="337" t="s">
        <v>909</v>
      </c>
      <c r="I376" s="337" t="s">
        <v>910</v>
      </c>
    </row>
    <row r="377" spans="1:9" ht="15" customHeight="1">
      <c r="A377" s="337">
        <v>348</v>
      </c>
      <c r="B377" s="419"/>
      <c r="C377" s="337" t="s">
        <v>924</v>
      </c>
      <c r="D377" s="338">
        <v>0.1721</v>
      </c>
      <c r="E377" s="337" t="s">
        <v>907</v>
      </c>
      <c r="F377" s="339" t="s">
        <v>311</v>
      </c>
      <c r="G377" s="337" t="s">
        <v>925</v>
      </c>
      <c r="H377" s="337" t="s">
        <v>909</v>
      </c>
      <c r="I377" s="337" t="s">
        <v>910</v>
      </c>
    </row>
    <row r="378" spans="1:9" ht="15" customHeight="1">
      <c r="A378" s="337">
        <v>349</v>
      </c>
      <c r="B378" s="419"/>
      <c r="C378" s="337" t="s">
        <v>926</v>
      </c>
      <c r="D378" s="338">
        <v>0.75600000000000001</v>
      </c>
      <c r="E378" s="337" t="s">
        <v>907</v>
      </c>
      <c r="F378" s="339" t="s">
        <v>311</v>
      </c>
      <c r="G378" s="337" t="s">
        <v>912</v>
      </c>
      <c r="H378" s="337" t="s">
        <v>909</v>
      </c>
      <c r="I378" s="337" t="s">
        <v>910</v>
      </c>
    </row>
    <row r="379" spans="1:9" ht="15" customHeight="1">
      <c r="A379" s="337">
        <v>350</v>
      </c>
      <c r="B379" s="419"/>
      <c r="C379" s="337" t="s">
        <v>927</v>
      </c>
      <c r="D379" s="338">
        <v>4.2300000000000004E-2</v>
      </c>
      <c r="E379" s="337" t="s">
        <v>907</v>
      </c>
      <c r="F379" s="339" t="s">
        <v>311</v>
      </c>
      <c r="G379" s="337" t="s">
        <v>912</v>
      </c>
      <c r="H379" s="337" t="s">
        <v>909</v>
      </c>
      <c r="I379" s="337" t="s">
        <v>910</v>
      </c>
    </row>
    <row r="380" spans="1:9" ht="15" customHeight="1">
      <c r="A380" s="337">
        <v>351</v>
      </c>
      <c r="B380" s="419"/>
      <c r="C380" s="337" t="s">
        <v>928</v>
      </c>
      <c r="D380" s="338">
        <v>9.8000000000000004E-2</v>
      </c>
      <c r="E380" s="337" t="s">
        <v>907</v>
      </c>
      <c r="F380" s="339" t="s">
        <v>311</v>
      </c>
      <c r="G380" s="337" t="s">
        <v>922</v>
      </c>
      <c r="H380" s="337" t="s">
        <v>909</v>
      </c>
      <c r="I380" s="337" t="s">
        <v>910</v>
      </c>
    </row>
    <row r="381" spans="1:9" ht="15" customHeight="1">
      <c r="A381" s="337">
        <v>352</v>
      </c>
      <c r="B381" s="419"/>
      <c r="C381" s="337" t="s">
        <v>929</v>
      </c>
      <c r="D381" s="338">
        <v>9.5000000000000001E-2</v>
      </c>
      <c r="E381" s="337" t="s">
        <v>907</v>
      </c>
      <c r="F381" s="339" t="s">
        <v>311</v>
      </c>
      <c r="G381" s="337" t="s">
        <v>912</v>
      </c>
      <c r="H381" s="337" t="s">
        <v>909</v>
      </c>
      <c r="I381" s="337" t="s">
        <v>910</v>
      </c>
    </row>
    <row r="382" spans="1:9" ht="15" customHeight="1">
      <c r="A382" s="337">
        <v>353</v>
      </c>
      <c r="B382" s="419"/>
      <c r="C382" s="337" t="s">
        <v>930</v>
      </c>
      <c r="D382" s="338">
        <v>9.0300000000000005E-2</v>
      </c>
      <c r="E382" s="337" t="s">
        <v>907</v>
      </c>
      <c r="F382" s="339" t="s">
        <v>311</v>
      </c>
      <c r="G382" s="337" t="s">
        <v>920</v>
      </c>
      <c r="H382" s="337" t="s">
        <v>909</v>
      </c>
      <c r="I382" s="337" t="s">
        <v>910</v>
      </c>
    </row>
    <row r="383" spans="1:9" ht="15" customHeight="1">
      <c r="A383" s="337">
        <v>354</v>
      </c>
      <c r="B383" s="419"/>
      <c r="C383" s="337" t="s">
        <v>931</v>
      </c>
      <c r="D383" s="338">
        <v>5.5600000000000004E-2</v>
      </c>
      <c r="E383" s="337" t="s">
        <v>907</v>
      </c>
      <c r="F383" s="339" t="s">
        <v>311</v>
      </c>
      <c r="G383" s="337" t="s">
        <v>932</v>
      </c>
      <c r="H383" s="337" t="s">
        <v>909</v>
      </c>
      <c r="I383" s="337" t="s">
        <v>910</v>
      </c>
    </row>
    <row r="384" spans="1:9" ht="15" customHeight="1">
      <c r="A384" s="337">
        <v>355</v>
      </c>
      <c r="B384" s="419"/>
      <c r="C384" s="337" t="s">
        <v>933</v>
      </c>
      <c r="D384" s="338">
        <v>8.320000000000001E-2</v>
      </c>
      <c r="E384" s="337" t="s">
        <v>907</v>
      </c>
      <c r="F384" s="339" t="s">
        <v>311</v>
      </c>
      <c r="G384" s="337" t="s">
        <v>920</v>
      </c>
      <c r="H384" s="337" t="s">
        <v>909</v>
      </c>
      <c r="I384" s="337" t="s">
        <v>910</v>
      </c>
    </row>
    <row r="385" spans="1:9" ht="15" customHeight="1">
      <c r="A385" s="337">
        <v>356</v>
      </c>
      <c r="B385" s="419"/>
      <c r="C385" s="337" t="s">
        <v>934</v>
      </c>
      <c r="D385" s="338">
        <v>0.48510000000000003</v>
      </c>
      <c r="E385" s="337" t="s">
        <v>907</v>
      </c>
      <c r="F385" s="339" t="s">
        <v>311</v>
      </c>
      <c r="G385" s="337" t="s">
        <v>925</v>
      </c>
      <c r="H385" s="337" t="s">
        <v>909</v>
      </c>
      <c r="I385" s="337" t="s">
        <v>910</v>
      </c>
    </row>
    <row r="386" spans="1:9" ht="15" customHeight="1">
      <c r="A386" s="337">
        <v>357</v>
      </c>
      <c r="B386" s="419"/>
      <c r="C386" s="337" t="s">
        <v>935</v>
      </c>
      <c r="D386" s="338">
        <v>0.21890000000000001</v>
      </c>
      <c r="E386" s="337" t="s">
        <v>907</v>
      </c>
      <c r="F386" s="339" t="s">
        <v>311</v>
      </c>
      <c r="G386" s="337" t="s">
        <v>925</v>
      </c>
      <c r="H386" s="337" t="s">
        <v>909</v>
      </c>
      <c r="I386" s="337" t="s">
        <v>910</v>
      </c>
    </row>
    <row r="387" spans="1:9" ht="15" customHeight="1">
      <c r="A387" s="337">
        <v>358</v>
      </c>
      <c r="B387" s="419"/>
      <c r="C387" s="337" t="s">
        <v>936</v>
      </c>
      <c r="D387" s="338">
        <v>0.15410000000000001</v>
      </c>
      <c r="E387" s="337" t="s">
        <v>907</v>
      </c>
      <c r="F387" s="339" t="s">
        <v>311</v>
      </c>
      <c r="G387" s="337" t="s">
        <v>912</v>
      </c>
      <c r="H387" s="337" t="s">
        <v>909</v>
      </c>
      <c r="I387" s="337" t="s">
        <v>910</v>
      </c>
    </row>
    <row r="388" spans="1:9" ht="15" customHeight="1">
      <c r="A388" s="337">
        <v>359</v>
      </c>
      <c r="B388" s="419"/>
      <c r="C388" s="337" t="s">
        <v>937</v>
      </c>
      <c r="D388" s="338">
        <v>1.8394000000000001</v>
      </c>
      <c r="E388" s="337" t="s">
        <v>907</v>
      </c>
      <c r="F388" s="339" t="s">
        <v>311</v>
      </c>
      <c r="G388" s="337" t="s">
        <v>938</v>
      </c>
      <c r="H388" s="337" t="s">
        <v>909</v>
      </c>
      <c r="I388" s="337" t="s">
        <v>910</v>
      </c>
    </row>
    <row r="389" spans="1:9" ht="15" customHeight="1">
      <c r="A389" s="337">
        <v>360</v>
      </c>
      <c r="B389" s="419"/>
      <c r="C389" s="337" t="s">
        <v>939</v>
      </c>
      <c r="D389" s="338">
        <v>3.8688000000000002</v>
      </c>
      <c r="E389" s="337" t="s">
        <v>907</v>
      </c>
      <c r="F389" s="339" t="s">
        <v>311</v>
      </c>
      <c r="G389" s="337" t="s">
        <v>912</v>
      </c>
      <c r="H389" s="337" t="s">
        <v>909</v>
      </c>
      <c r="I389" s="337" t="s">
        <v>910</v>
      </c>
    </row>
    <row r="390" spans="1:9" ht="15" customHeight="1">
      <c r="A390" s="337">
        <v>361</v>
      </c>
      <c r="B390" s="419"/>
      <c r="C390" s="337" t="s">
        <v>940</v>
      </c>
      <c r="D390" s="338">
        <v>0.23420000000000002</v>
      </c>
      <c r="E390" s="337" t="s">
        <v>907</v>
      </c>
      <c r="F390" s="339" t="s">
        <v>311</v>
      </c>
      <c r="G390" s="337" t="s">
        <v>941</v>
      </c>
      <c r="H390" s="337" t="s">
        <v>942</v>
      </c>
      <c r="I390" s="337" t="s">
        <v>910</v>
      </c>
    </row>
    <row r="391" spans="1:9" ht="15" customHeight="1">
      <c r="A391" s="337">
        <v>362</v>
      </c>
      <c r="B391" s="419"/>
      <c r="C391" s="337" t="s">
        <v>943</v>
      </c>
      <c r="D391" s="338">
        <v>0.23950000000000002</v>
      </c>
      <c r="E391" s="337" t="s">
        <v>907</v>
      </c>
      <c r="F391" s="339" t="s">
        <v>311</v>
      </c>
      <c r="G391" s="337" t="s">
        <v>944</v>
      </c>
      <c r="H391" s="337" t="s">
        <v>909</v>
      </c>
      <c r="I391" s="337" t="s">
        <v>910</v>
      </c>
    </row>
    <row r="392" spans="1:9" ht="15" customHeight="1">
      <c r="A392" s="337">
        <v>363</v>
      </c>
      <c r="B392" s="419" t="s">
        <v>1888</v>
      </c>
      <c r="C392" s="337" t="s">
        <v>945</v>
      </c>
      <c r="D392" s="338">
        <v>0.5907</v>
      </c>
      <c r="E392" s="337" t="s">
        <v>907</v>
      </c>
      <c r="F392" s="339"/>
      <c r="G392" s="337" t="s">
        <v>946</v>
      </c>
      <c r="H392" s="337" t="s">
        <v>909</v>
      </c>
      <c r="I392" s="337" t="s">
        <v>910</v>
      </c>
    </row>
    <row r="393" spans="1:9" ht="15" customHeight="1">
      <c r="A393" s="337">
        <v>364</v>
      </c>
      <c r="B393" s="419"/>
      <c r="C393" s="337" t="s">
        <v>947</v>
      </c>
      <c r="D393" s="338">
        <v>0.6028</v>
      </c>
      <c r="E393" s="337" t="s">
        <v>907</v>
      </c>
      <c r="F393" s="339"/>
      <c r="G393" s="337" t="s">
        <v>946</v>
      </c>
      <c r="H393" s="337" t="s">
        <v>909</v>
      </c>
      <c r="I393" s="337" t="s">
        <v>910</v>
      </c>
    </row>
    <row r="394" spans="1:9" ht="15" customHeight="1">
      <c r="A394" s="337">
        <v>365</v>
      </c>
      <c r="B394" s="419"/>
      <c r="C394" s="337" t="s">
        <v>948</v>
      </c>
      <c r="D394" s="338">
        <v>0.82950000000000002</v>
      </c>
      <c r="E394" s="337" t="s">
        <v>907</v>
      </c>
      <c r="F394" s="339"/>
      <c r="G394" s="337" t="s">
        <v>946</v>
      </c>
      <c r="H394" s="337" t="s">
        <v>909</v>
      </c>
      <c r="I394" s="337" t="s">
        <v>910</v>
      </c>
    </row>
    <row r="395" spans="1:9" ht="15" customHeight="1">
      <c r="A395" s="337">
        <v>366</v>
      </c>
      <c r="B395" s="419"/>
      <c r="C395" s="337" t="s">
        <v>949</v>
      </c>
      <c r="D395" s="338">
        <v>1.6477000000000002</v>
      </c>
      <c r="E395" s="337" t="s">
        <v>907</v>
      </c>
      <c r="F395" s="339"/>
      <c r="G395" s="337" t="s">
        <v>946</v>
      </c>
      <c r="H395" s="337" t="s">
        <v>909</v>
      </c>
      <c r="I395" s="337" t="s">
        <v>910</v>
      </c>
    </row>
    <row r="396" spans="1:9" ht="15" customHeight="1">
      <c r="A396" s="337">
        <v>367</v>
      </c>
      <c r="B396" s="419"/>
      <c r="C396" s="337" t="s">
        <v>950</v>
      </c>
      <c r="D396" s="338">
        <v>12.8085</v>
      </c>
      <c r="E396" s="337" t="s">
        <v>907</v>
      </c>
      <c r="F396" s="339"/>
      <c r="G396" s="337" t="s">
        <v>946</v>
      </c>
      <c r="H396" s="337" t="s">
        <v>909</v>
      </c>
      <c r="I396" s="337" t="s">
        <v>910</v>
      </c>
    </row>
    <row r="397" spans="1:9" ht="15" customHeight="1">
      <c r="A397" s="337">
        <v>368</v>
      </c>
      <c r="B397" s="419"/>
      <c r="C397" s="337" t="s">
        <v>951</v>
      </c>
      <c r="D397" s="338">
        <v>1.2730000000000001</v>
      </c>
      <c r="E397" s="337" t="s">
        <v>907</v>
      </c>
      <c r="F397" s="339"/>
      <c r="G397" s="337" t="s">
        <v>952</v>
      </c>
      <c r="H397" s="337" t="s">
        <v>909</v>
      </c>
      <c r="I397" s="337" t="s">
        <v>910</v>
      </c>
    </row>
    <row r="398" spans="1:9" ht="15" customHeight="1">
      <c r="A398" s="337">
        <v>369</v>
      </c>
      <c r="B398" s="419"/>
      <c r="C398" s="337" t="s">
        <v>953</v>
      </c>
      <c r="D398" s="338">
        <v>0.24000000000000002</v>
      </c>
      <c r="E398" s="337" t="s">
        <v>907</v>
      </c>
      <c r="F398" s="339"/>
      <c r="G398" s="337" t="s">
        <v>952</v>
      </c>
      <c r="H398" s="337" t="s">
        <v>954</v>
      </c>
      <c r="I398" s="337" t="s">
        <v>910</v>
      </c>
    </row>
    <row r="399" spans="1:9" ht="15" customHeight="1">
      <c r="A399" s="337">
        <v>370</v>
      </c>
      <c r="B399" s="419"/>
      <c r="C399" s="337" t="s">
        <v>955</v>
      </c>
      <c r="D399" s="338">
        <v>0.66600000000000004</v>
      </c>
      <c r="E399" s="337" t="s">
        <v>907</v>
      </c>
      <c r="F399" s="339"/>
      <c r="G399" s="337" t="s">
        <v>952</v>
      </c>
      <c r="H399" s="337" t="s">
        <v>954</v>
      </c>
      <c r="I399" s="337" t="s">
        <v>910</v>
      </c>
    </row>
    <row r="400" spans="1:9" ht="15" customHeight="1">
      <c r="A400" s="337">
        <v>371</v>
      </c>
      <c r="B400" s="419"/>
      <c r="C400" s="337" t="s">
        <v>956</v>
      </c>
      <c r="D400" s="338">
        <v>7.1000000000000008E-2</v>
      </c>
      <c r="E400" s="337" t="s">
        <v>907</v>
      </c>
      <c r="F400" s="339"/>
      <c r="G400" s="337" t="s">
        <v>952</v>
      </c>
      <c r="H400" s="337" t="s">
        <v>954</v>
      </c>
      <c r="I400" s="337" t="s">
        <v>910</v>
      </c>
    </row>
    <row r="401" spans="1:9" ht="15" customHeight="1">
      <c r="A401" s="337">
        <v>372</v>
      </c>
      <c r="B401" s="419"/>
      <c r="C401" s="337" t="s">
        <v>957</v>
      </c>
      <c r="D401" s="338">
        <v>0.31630000000000003</v>
      </c>
      <c r="E401" s="337" t="s">
        <v>907</v>
      </c>
      <c r="F401" s="339"/>
      <c r="G401" s="337" t="s">
        <v>952</v>
      </c>
      <c r="H401" s="337" t="s">
        <v>954</v>
      </c>
      <c r="I401" s="337" t="s">
        <v>910</v>
      </c>
    </row>
    <row r="402" spans="1:9" ht="15" customHeight="1">
      <c r="A402" s="337">
        <v>373</v>
      </c>
      <c r="B402" s="419"/>
      <c r="C402" s="337" t="s">
        <v>958</v>
      </c>
      <c r="D402" s="338">
        <v>0.50719999999999998</v>
      </c>
      <c r="E402" s="337" t="s">
        <v>907</v>
      </c>
      <c r="F402" s="339"/>
      <c r="G402" s="337" t="s">
        <v>952</v>
      </c>
      <c r="H402" s="337" t="s">
        <v>959</v>
      </c>
      <c r="I402" s="337" t="s">
        <v>910</v>
      </c>
    </row>
    <row r="403" spans="1:9" ht="15" customHeight="1">
      <c r="A403" s="337">
        <v>374</v>
      </c>
      <c r="B403" s="419"/>
      <c r="C403" s="337" t="s">
        <v>960</v>
      </c>
      <c r="D403" s="338">
        <v>5.0100000000000006E-2</v>
      </c>
      <c r="E403" s="337" t="s">
        <v>907</v>
      </c>
      <c r="F403" s="339"/>
      <c r="G403" s="337" t="s">
        <v>918</v>
      </c>
      <c r="H403" s="337" t="s">
        <v>909</v>
      </c>
      <c r="I403" s="337" t="s">
        <v>910</v>
      </c>
    </row>
    <row r="404" spans="1:9" ht="15" customHeight="1">
      <c r="A404" s="337">
        <v>375</v>
      </c>
      <c r="B404" s="419"/>
      <c r="C404" s="337" t="s">
        <v>961</v>
      </c>
      <c r="D404" s="338">
        <v>2.6000000000000003E-3</v>
      </c>
      <c r="E404" s="337" t="s">
        <v>907</v>
      </c>
      <c r="F404" s="339"/>
      <c r="G404" s="337" t="s">
        <v>918</v>
      </c>
      <c r="H404" s="337" t="s">
        <v>909</v>
      </c>
      <c r="I404" s="337" t="s">
        <v>910</v>
      </c>
    </row>
    <row r="405" spans="1:9" s="112" customFormat="1" ht="21" customHeight="1">
      <c r="A405" s="417" t="s">
        <v>298</v>
      </c>
      <c r="B405" s="418"/>
      <c r="C405" s="418"/>
      <c r="D405" s="343">
        <f>SUM(D368:D404)</f>
        <v>40.566600000000001</v>
      </c>
      <c r="E405" s="423"/>
      <c r="F405" s="424"/>
      <c r="G405" s="424"/>
      <c r="H405" s="424"/>
      <c r="I405" s="425"/>
    </row>
    <row r="406" spans="1:9" ht="24.9" customHeight="1">
      <c r="A406" s="337">
        <v>376</v>
      </c>
      <c r="B406" s="419" t="s">
        <v>962</v>
      </c>
      <c r="C406" s="337" t="s">
        <v>963</v>
      </c>
      <c r="D406" s="338">
        <v>0.59289999999999998</v>
      </c>
      <c r="E406" s="337" t="s">
        <v>964</v>
      </c>
      <c r="F406" s="339" t="s">
        <v>311</v>
      </c>
      <c r="G406" s="337" t="s">
        <v>965</v>
      </c>
      <c r="H406" s="337" t="s">
        <v>966</v>
      </c>
      <c r="I406" s="337" t="s">
        <v>314</v>
      </c>
    </row>
    <row r="407" spans="1:9" ht="24.9" customHeight="1">
      <c r="A407" s="337">
        <v>377</v>
      </c>
      <c r="B407" s="419"/>
      <c r="C407" s="337" t="s">
        <v>967</v>
      </c>
      <c r="D407" s="338">
        <v>1.3110000000000002</v>
      </c>
      <c r="E407" s="337" t="s">
        <v>964</v>
      </c>
      <c r="F407" s="339" t="s">
        <v>311</v>
      </c>
      <c r="G407" s="337" t="s">
        <v>965</v>
      </c>
      <c r="H407" s="337" t="s">
        <v>966</v>
      </c>
      <c r="I407" s="337" t="s">
        <v>314</v>
      </c>
    </row>
    <row r="408" spans="1:9" s="112" customFormat="1" ht="21" customHeight="1">
      <c r="A408" s="417" t="s">
        <v>298</v>
      </c>
      <c r="B408" s="418"/>
      <c r="C408" s="418"/>
      <c r="D408" s="343">
        <f>SUM(D406:D407)</f>
        <v>1.9039000000000001</v>
      </c>
      <c r="E408" s="403" t="s">
        <v>311</v>
      </c>
      <c r="F408" s="406"/>
      <c r="G408" s="406"/>
      <c r="H408" s="406"/>
      <c r="I408" s="407"/>
    </row>
    <row r="409" spans="1:9" ht="15" customHeight="1">
      <c r="A409" s="337">
        <v>378</v>
      </c>
      <c r="B409" s="419" t="s">
        <v>968</v>
      </c>
      <c r="C409" s="337" t="s">
        <v>969</v>
      </c>
      <c r="D409" s="338">
        <v>0.1018</v>
      </c>
      <c r="E409" s="337" t="s">
        <v>970</v>
      </c>
      <c r="F409" s="339" t="s">
        <v>311</v>
      </c>
      <c r="G409" s="337" t="s">
        <v>971</v>
      </c>
      <c r="H409" s="337" t="s">
        <v>972</v>
      </c>
      <c r="I409" s="337" t="s">
        <v>314</v>
      </c>
    </row>
    <row r="410" spans="1:9" ht="15" customHeight="1">
      <c r="A410" s="337">
        <v>379</v>
      </c>
      <c r="B410" s="419"/>
      <c r="C410" s="337" t="s">
        <v>973</v>
      </c>
      <c r="D410" s="338">
        <v>2.8900000000000002E-2</v>
      </c>
      <c r="E410" s="337" t="s">
        <v>970</v>
      </c>
      <c r="F410" s="339" t="s">
        <v>311</v>
      </c>
      <c r="G410" s="337" t="s">
        <v>974</v>
      </c>
      <c r="H410" s="337" t="s">
        <v>972</v>
      </c>
      <c r="I410" s="337" t="s">
        <v>314</v>
      </c>
    </row>
    <row r="411" spans="1:9" ht="15" customHeight="1">
      <c r="A411" s="337">
        <v>380</v>
      </c>
      <c r="B411" s="419"/>
      <c r="C411" s="337" t="s">
        <v>975</v>
      </c>
      <c r="D411" s="338">
        <v>0.20650000000000002</v>
      </c>
      <c r="E411" s="337" t="s">
        <v>970</v>
      </c>
      <c r="F411" s="339" t="s">
        <v>311</v>
      </c>
      <c r="G411" s="337" t="s">
        <v>974</v>
      </c>
      <c r="H411" s="337" t="s">
        <v>976</v>
      </c>
      <c r="I411" s="337" t="s">
        <v>314</v>
      </c>
    </row>
    <row r="412" spans="1:9" ht="15" customHeight="1">
      <c r="A412" s="337">
        <v>381</v>
      </c>
      <c r="B412" s="419"/>
      <c r="C412" s="337" t="s">
        <v>977</v>
      </c>
      <c r="D412" s="338">
        <v>0.24080000000000001</v>
      </c>
      <c r="E412" s="337" t="s">
        <v>970</v>
      </c>
      <c r="F412" s="339" t="s">
        <v>311</v>
      </c>
      <c r="G412" s="337" t="s">
        <v>978</v>
      </c>
      <c r="H412" s="337" t="s">
        <v>976</v>
      </c>
      <c r="I412" s="337" t="s">
        <v>311</v>
      </c>
    </row>
    <row r="413" spans="1:9" ht="15" customHeight="1">
      <c r="A413" s="337">
        <v>382</v>
      </c>
      <c r="B413" s="419"/>
      <c r="C413" s="337" t="s">
        <v>979</v>
      </c>
      <c r="D413" s="338">
        <v>7.4200000000000002E-2</v>
      </c>
      <c r="E413" s="337" t="s">
        <v>970</v>
      </c>
      <c r="F413" s="339" t="s">
        <v>311</v>
      </c>
      <c r="G413" s="337" t="s">
        <v>974</v>
      </c>
      <c r="H413" s="337" t="s">
        <v>976</v>
      </c>
      <c r="I413" s="337" t="s">
        <v>314</v>
      </c>
    </row>
    <row r="414" spans="1:9" ht="15" customHeight="1">
      <c r="A414" s="337">
        <v>383</v>
      </c>
      <c r="B414" s="419"/>
      <c r="C414" s="337" t="s">
        <v>980</v>
      </c>
      <c r="D414" s="338">
        <v>7.7000000000000002E-3</v>
      </c>
      <c r="E414" s="337" t="s">
        <v>970</v>
      </c>
      <c r="F414" s="339" t="s">
        <v>311</v>
      </c>
      <c r="G414" s="337" t="s">
        <v>981</v>
      </c>
      <c r="H414" s="337" t="s">
        <v>972</v>
      </c>
      <c r="I414" s="337" t="s">
        <v>314</v>
      </c>
    </row>
    <row r="415" spans="1:9" ht="15" customHeight="1">
      <c r="A415" s="337">
        <v>384</v>
      </c>
      <c r="B415" s="419"/>
      <c r="C415" s="337" t="s">
        <v>982</v>
      </c>
      <c r="D415" s="338">
        <v>7.2910000000000004</v>
      </c>
      <c r="E415" s="337" t="s">
        <v>970</v>
      </c>
      <c r="F415" s="339" t="s">
        <v>311</v>
      </c>
      <c r="G415" s="337" t="s">
        <v>981</v>
      </c>
      <c r="H415" s="337" t="s">
        <v>972</v>
      </c>
      <c r="I415" s="337" t="s">
        <v>314</v>
      </c>
    </row>
    <row r="416" spans="1:9" s="112" customFormat="1" ht="21" customHeight="1">
      <c r="A416" s="417" t="s">
        <v>298</v>
      </c>
      <c r="B416" s="418"/>
      <c r="C416" s="418"/>
      <c r="D416" s="343">
        <f>SUM(D409:D415)</f>
        <v>7.9509000000000007</v>
      </c>
      <c r="E416" s="403" t="s">
        <v>311</v>
      </c>
      <c r="F416" s="406"/>
      <c r="G416" s="406"/>
      <c r="H416" s="406"/>
      <c r="I416" s="407"/>
    </row>
    <row r="417" spans="1:9" ht="15" customHeight="1">
      <c r="A417" s="337">
        <v>385</v>
      </c>
      <c r="B417" s="419" t="s">
        <v>983</v>
      </c>
      <c r="C417" s="337" t="s">
        <v>984</v>
      </c>
      <c r="D417" s="338">
        <v>9.2300000000000007E-2</v>
      </c>
      <c r="E417" s="337" t="s">
        <v>985</v>
      </c>
      <c r="F417" s="339" t="s">
        <v>311</v>
      </c>
      <c r="G417" s="337" t="s">
        <v>986</v>
      </c>
      <c r="H417" s="337" t="s">
        <v>987</v>
      </c>
      <c r="I417" s="337" t="s">
        <v>314</v>
      </c>
    </row>
    <row r="418" spans="1:9" ht="15" customHeight="1">
      <c r="A418" s="337">
        <v>386</v>
      </c>
      <c r="B418" s="419"/>
      <c r="C418" s="337" t="s">
        <v>988</v>
      </c>
      <c r="D418" s="338">
        <v>2.6100000000000002E-2</v>
      </c>
      <c r="E418" s="337" t="s">
        <v>985</v>
      </c>
      <c r="F418" s="339" t="s">
        <v>311</v>
      </c>
      <c r="G418" s="337" t="s">
        <v>986</v>
      </c>
      <c r="H418" s="337" t="s">
        <v>987</v>
      </c>
      <c r="I418" s="337" t="s">
        <v>314</v>
      </c>
    </row>
    <row r="419" spans="1:9" ht="15" customHeight="1">
      <c r="A419" s="337">
        <v>387</v>
      </c>
      <c r="B419" s="419"/>
      <c r="C419" s="337" t="s">
        <v>989</v>
      </c>
      <c r="D419" s="338">
        <v>3.0000000000000002E-2</v>
      </c>
      <c r="E419" s="337" t="s">
        <v>985</v>
      </c>
      <c r="F419" s="339" t="s">
        <v>311</v>
      </c>
      <c r="G419" s="337" t="s">
        <v>986</v>
      </c>
      <c r="H419" s="337" t="s">
        <v>987</v>
      </c>
      <c r="I419" s="337" t="s">
        <v>314</v>
      </c>
    </row>
    <row r="420" spans="1:9" ht="15" customHeight="1">
      <c r="A420" s="337">
        <v>388</v>
      </c>
      <c r="B420" s="419"/>
      <c r="C420" s="337" t="s">
        <v>990</v>
      </c>
      <c r="D420" s="338">
        <v>4.0179999999999998</v>
      </c>
      <c r="E420" s="337" t="s">
        <v>985</v>
      </c>
      <c r="F420" s="339" t="s">
        <v>311</v>
      </c>
      <c r="G420" s="337" t="s">
        <v>986</v>
      </c>
      <c r="H420" s="337" t="s">
        <v>987</v>
      </c>
      <c r="I420" s="337" t="s">
        <v>314</v>
      </c>
    </row>
    <row r="421" spans="1:9" ht="15" customHeight="1">
      <c r="A421" s="337">
        <v>389</v>
      </c>
      <c r="B421" s="419"/>
      <c r="C421" s="337" t="s">
        <v>991</v>
      </c>
      <c r="D421" s="338">
        <v>5.4318</v>
      </c>
      <c r="E421" s="337" t="s">
        <v>985</v>
      </c>
      <c r="F421" s="339" t="s">
        <v>311</v>
      </c>
      <c r="G421" s="337" t="s">
        <v>986</v>
      </c>
      <c r="H421" s="337" t="s">
        <v>987</v>
      </c>
      <c r="I421" s="337" t="s">
        <v>314</v>
      </c>
    </row>
    <row r="422" spans="1:9" s="112" customFormat="1" ht="21" customHeight="1">
      <c r="A422" s="417" t="s">
        <v>298</v>
      </c>
      <c r="B422" s="418"/>
      <c r="C422" s="418"/>
      <c r="D422" s="343">
        <f>SUM(D417:D421)</f>
        <v>9.5981999999999985</v>
      </c>
      <c r="E422" s="403" t="s">
        <v>311</v>
      </c>
      <c r="F422" s="406"/>
      <c r="G422" s="406"/>
      <c r="H422" s="406"/>
      <c r="I422" s="407"/>
    </row>
    <row r="423" spans="1:9" ht="33" customHeight="1">
      <c r="A423" s="337">
        <v>390</v>
      </c>
      <c r="B423" s="419" t="s">
        <v>992</v>
      </c>
      <c r="C423" s="337" t="s">
        <v>993</v>
      </c>
      <c r="D423" s="338">
        <v>0.55820000000000003</v>
      </c>
      <c r="E423" s="337" t="s">
        <v>994</v>
      </c>
      <c r="F423" s="339" t="s">
        <v>311</v>
      </c>
      <c r="G423" s="337" t="s">
        <v>995</v>
      </c>
      <c r="H423" s="345" t="s">
        <v>996</v>
      </c>
      <c r="I423" s="337" t="s">
        <v>314</v>
      </c>
    </row>
    <row r="424" spans="1:9" ht="15" customHeight="1">
      <c r="A424" s="337">
        <v>391</v>
      </c>
      <c r="B424" s="419"/>
      <c r="C424" s="337" t="s">
        <v>5</v>
      </c>
      <c r="D424" s="338">
        <v>2.3E-2</v>
      </c>
      <c r="E424" s="337" t="s">
        <v>994</v>
      </c>
      <c r="F424" s="339" t="s">
        <v>311</v>
      </c>
      <c r="G424" s="337" t="s">
        <v>997</v>
      </c>
      <c r="H424" s="337" t="s">
        <v>998</v>
      </c>
      <c r="I424" s="337" t="s">
        <v>314</v>
      </c>
    </row>
    <row r="425" spans="1:9" ht="15" customHeight="1">
      <c r="A425" s="337">
        <v>392</v>
      </c>
      <c r="B425" s="419"/>
      <c r="C425" s="337" t="s">
        <v>999</v>
      </c>
      <c r="D425" s="338">
        <v>8.8000000000000009E-2</v>
      </c>
      <c r="E425" s="337" t="s">
        <v>994</v>
      </c>
      <c r="F425" s="339" t="s">
        <v>311</v>
      </c>
      <c r="G425" s="337" t="s">
        <v>997</v>
      </c>
      <c r="H425" s="337" t="s">
        <v>998</v>
      </c>
      <c r="I425" s="337" t="s">
        <v>314</v>
      </c>
    </row>
    <row r="426" spans="1:9" ht="15" customHeight="1">
      <c r="A426" s="337">
        <v>393</v>
      </c>
      <c r="B426" s="419"/>
      <c r="C426" s="337" t="s">
        <v>1000</v>
      </c>
      <c r="D426" s="338">
        <v>0.1686</v>
      </c>
      <c r="E426" s="337" t="s">
        <v>994</v>
      </c>
      <c r="F426" s="339" t="s">
        <v>311</v>
      </c>
      <c r="G426" s="337" t="s">
        <v>997</v>
      </c>
      <c r="H426" s="337" t="s">
        <v>998</v>
      </c>
      <c r="I426" s="337" t="s">
        <v>314</v>
      </c>
    </row>
    <row r="427" spans="1:9" ht="15" customHeight="1">
      <c r="A427" s="337">
        <v>394</v>
      </c>
      <c r="B427" s="419"/>
      <c r="C427" s="337" t="s">
        <v>1001</v>
      </c>
      <c r="D427" s="338">
        <v>5.9400000000000001E-2</v>
      </c>
      <c r="E427" s="337" t="s">
        <v>994</v>
      </c>
      <c r="F427" s="339" t="s">
        <v>311</v>
      </c>
      <c r="G427" s="337" t="s">
        <v>997</v>
      </c>
      <c r="H427" s="337" t="s">
        <v>998</v>
      </c>
      <c r="I427" s="337" t="s">
        <v>314</v>
      </c>
    </row>
    <row r="428" spans="1:9" ht="15" customHeight="1">
      <c r="A428" s="337">
        <v>395</v>
      </c>
      <c r="B428" s="419"/>
      <c r="C428" s="337" t="s">
        <v>1002</v>
      </c>
      <c r="D428" s="338">
        <v>3.7000000000000005E-2</v>
      </c>
      <c r="E428" s="337" t="s">
        <v>994</v>
      </c>
      <c r="F428" s="339" t="s">
        <v>311</v>
      </c>
      <c r="G428" s="337" t="s">
        <v>1003</v>
      </c>
      <c r="H428" s="337" t="s">
        <v>998</v>
      </c>
      <c r="I428" s="337" t="s">
        <v>314</v>
      </c>
    </row>
    <row r="429" spans="1:9" ht="15" customHeight="1">
      <c r="A429" s="337">
        <v>396</v>
      </c>
      <c r="B429" s="419"/>
      <c r="C429" s="337" t="s">
        <v>1004</v>
      </c>
      <c r="D429" s="338">
        <v>2.5000000000000001E-2</v>
      </c>
      <c r="E429" s="337" t="s">
        <v>994</v>
      </c>
      <c r="F429" s="339" t="s">
        <v>311</v>
      </c>
      <c r="G429" s="337" t="s">
        <v>1003</v>
      </c>
      <c r="H429" s="337" t="s">
        <v>998</v>
      </c>
      <c r="I429" s="337" t="s">
        <v>314</v>
      </c>
    </row>
    <row r="430" spans="1:9" ht="15" customHeight="1">
      <c r="A430" s="337">
        <v>397</v>
      </c>
      <c r="B430" s="419"/>
      <c r="C430" s="337" t="s">
        <v>1005</v>
      </c>
      <c r="D430" s="338">
        <v>2.4E-2</v>
      </c>
      <c r="E430" s="337" t="s">
        <v>994</v>
      </c>
      <c r="F430" s="339" t="s">
        <v>311</v>
      </c>
      <c r="G430" s="337" t="s">
        <v>997</v>
      </c>
      <c r="H430" s="337" t="s">
        <v>998</v>
      </c>
      <c r="I430" s="337" t="s">
        <v>314</v>
      </c>
    </row>
    <row r="431" spans="1:9" ht="15" customHeight="1">
      <c r="A431" s="337">
        <v>398</v>
      </c>
      <c r="B431" s="419"/>
      <c r="C431" s="337" t="s">
        <v>1006</v>
      </c>
      <c r="D431" s="338">
        <v>8.0500000000000002E-2</v>
      </c>
      <c r="E431" s="337" t="s">
        <v>994</v>
      </c>
      <c r="F431" s="339" t="s">
        <v>311</v>
      </c>
      <c r="G431" s="337" t="s">
        <v>997</v>
      </c>
      <c r="H431" s="337" t="s">
        <v>998</v>
      </c>
      <c r="I431" s="337" t="s">
        <v>314</v>
      </c>
    </row>
    <row r="432" spans="1:9" ht="15" customHeight="1">
      <c r="A432" s="337">
        <v>399</v>
      </c>
      <c r="B432" s="419"/>
      <c r="C432" s="337" t="s">
        <v>1007</v>
      </c>
      <c r="D432" s="338">
        <v>0.13109999999999999</v>
      </c>
      <c r="E432" s="337" t="s">
        <v>994</v>
      </c>
      <c r="F432" s="339" t="s">
        <v>311</v>
      </c>
      <c r="G432" s="337" t="s">
        <v>1008</v>
      </c>
      <c r="H432" s="337" t="s">
        <v>998</v>
      </c>
      <c r="I432" s="337" t="s">
        <v>314</v>
      </c>
    </row>
    <row r="433" spans="1:9" ht="15" customHeight="1">
      <c r="A433" s="337">
        <v>400</v>
      </c>
      <c r="B433" s="419"/>
      <c r="C433" s="337" t="s">
        <v>1009</v>
      </c>
      <c r="D433" s="338">
        <v>2.1100000000000001E-2</v>
      </c>
      <c r="E433" s="337" t="s">
        <v>994</v>
      </c>
      <c r="F433" s="339" t="s">
        <v>311</v>
      </c>
      <c r="G433" s="337" t="s">
        <v>997</v>
      </c>
      <c r="H433" s="337" t="s">
        <v>998</v>
      </c>
      <c r="I433" s="337" t="s">
        <v>314</v>
      </c>
    </row>
    <row r="434" spans="1:9" ht="15" customHeight="1">
      <c r="A434" s="337">
        <v>401</v>
      </c>
      <c r="B434" s="419"/>
      <c r="C434" s="337" t="s">
        <v>1010</v>
      </c>
      <c r="D434" s="338">
        <v>1.7299999999999999E-2</v>
      </c>
      <c r="E434" s="337" t="s">
        <v>994</v>
      </c>
      <c r="F434" s="339" t="s">
        <v>311</v>
      </c>
      <c r="G434" s="337" t="s">
        <v>997</v>
      </c>
      <c r="H434" s="337" t="s">
        <v>998</v>
      </c>
      <c r="I434" s="337" t="s">
        <v>314</v>
      </c>
    </row>
    <row r="435" spans="1:9" ht="15" customHeight="1">
      <c r="A435" s="337">
        <v>402</v>
      </c>
      <c r="B435" s="419"/>
      <c r="C435" s="337" t="s">
        <v>1011</v>
      </c>
      <c r="D435" s="338">
        <v>0.35289999999999999</v>
      </c>
      <c r="E435" s="337" t="s">
        <v>994</v>
      </c>
      <c r="F435" s="339" t="s">
        <v>311</v>
      </c>
      <c r="G435" s="337" t="s">
        <v>997</v>
      </c>
      <c r="H435" s="337" t="s">
        <v>998</v>
      </c>
      <c r="I435" s="337" t="s">
        <v>314</v>
      </c>
    </row>
    <row r="436" spans="1:9" ht="15" customHeight="1">
      <c r="A436" s="337">
        <v>403</v>
      </c>
      <c r="B436" s="419"/>
      <c r="C436" s="337" t="s">
        <v>1012</v>
      </c>
      <c r="D436" s="338">
        <v>0.5917</v>
      </c>
      <c r="E436" s="337" t="s">
        <v>994</v>
      </c>
      <c r="F436" s="339" t="s">
        <v>311</v>
      </c>
      <c r="G436" s="337" t="s">
        <v>997</v>
      </c>
      <c r="H436" s="337" t="s">
        <v>998</v>
      </c>
      <c r="I436" s="337" t="s">
        <v>314</v>
      </c>
    </row>
    <row r="437" spans="1:9" ht="15" customHeight="1">
      <c r="A437" s="337">
        <v>404</v>
      </c>
      <c r="B437" s="419"/>
      <c r="C437" s="337" t="s">
        <v>1013</v>
      </c>
      <c r="D437" s="338">
        <v>0.11380000000000001</v>
      </c>
      <c r="E437" s="337" t="s">
        <v>994</v>
      </c>
      <c r="F437" s="339" t="s">
        <v>311</v>
      </c>
      <c r="G437" s="337" t="s">
        <v>997</v>
      </c>
      <c r="H437" s="337" t="s">
        <v>998</v>
      </c>
      <c r="I437" s="337" t="s">
        <v>314</v>
      </c>
    </row>
    <row r="438" spans="1:9" ht="15" customHeight="1">
      <c r="A438" s="337">
        <v>405</v>
      </c>
      <c r="B438" s="419"/>
      <c r="C438" s="337" t="s">
        <v>1014</v>
      </c>
      <c r="D438" s="338">
        <v>5.3800000000000001E-2</v>
      </c>
      <c r="E438" s="337" t="s">
        <v>994</v>
      </c>
      <c r="F438" s="339" t="s">
        <v>311</v>
      </c>
      <c r="G438" s="337" t="s">
        <v>997</v>
      </c>
      <c r="H438" s="337" t="s">
        <v>998</v>
      </c>
      <c r="I438" s="337" t="s">
        <v>314</v>
      </c>
    </row>
    <row r="439" spans="1:9" ht="15" customHeight="1">
      <c r="A439" s="337">
        <v>406</v>
      </c>
      <c r="B439" s="419"/>
      <c r="C439" s="337" t="s">
        <v>1015</v>
      </c>
      <c r="D439" s="338">
        <v>1.7500000000000002E-2</v>
      </c>
      <c r="E439" s="337" t="s">
        <v>994</v>
      </c>
      <c r="F439" s="339" t="s">
        <v>311</v>
      </c>
      <c r="G439" s="337" t="s">
        <v>997</v>
      </c>
      <c r="H439" s="337" t="s">
        <v>998</v>
      </c>
      <c r="I439" s="337" t="s">
        <v>314</v>
      </c>
    </row>
    <row r="440" spans="1:9" ht="15" customHeight="1">
      <c r="A440" s="337">
        <v>407</v>
      </c>
      <c r="B440" s="419"/>
      <c r="C440" s="337" t="s">
        <v>1016</v>
      </c>
      <c r="D440" s="338">
        <v>2.2700000000000001E-2</v>
      </c>
      <c r="E440" s="337" t="s">
        <v>994</v>
      </c>
      <c r="F440" s="339" t="s">
        <v>311</v>
      </c>
      <c r="G440" s="337" t="s">
        <v>997</v>
      </c>
      <c r="H440" s="337" t="s">
        <v>998</v>
      </c>
      <c r="I440" s="337" t="s">
        <v>314</v>
      </c>
    </row>
    <row r="441" spans="1:9" ht="15" customHeight="1">
      <c r="A441" s="337">
        <v>408</v>
      </c>
      <c r="B441" s="419"/>
      <c r="C441" s="337" t="s">
        <v>1017</v>
      </c>
      <c r="D441" s="338">
        <v>0.1153</v>
      </c>
      <c r="E441" s="337" t="s">
        <v>994</v>
      </c>
      <c r="F441" s="339" t="s">
        <v>311</v>
      </c>
      <c r="G441" s="337" t="s">
        <v>997</v>
      </c>
      <c r="H441" s="337" t="s">
        <v>998</v>
      </c>
      <c r="I441" s="337" t="s">
        <v>314</v>
      </c>
    </row>
    <row r="442" spans="1:9" ht="15" customHeight="1">
      <c r="A442" s="337">
        <v>409</v>
      </c>
      <c r="B442" s="419"/>
      <c r="C442" s="337" t="s">
        <v>1018</v>
      </c>
      <c r="D442" s="338">
        <v>0.51980000000000004</v>
      </c>
      <c r="E442" s="337" t="s">
        <v>994</v>
      </c>
      <c r="F442" s="339" t="s">
        <v>311</v>
      </c>
      <c r="G442" s="337" t="s">
        <v>997</v>
      </c>
      <c r="H442" s="337" t="s">
        <v>998</v>
      </c>
      <c r="I442" s="337" t="s">
        <v>314</v>
      </c>
    </row>
    <row r="443" spans="1:9" ht="15" customHeight="1">
      <c r="A443" s="337">
        <v>410</v>
      </c>
      <c r="B443" s="419"/>
      <c r="C443" s="337" t="s">
        <v>1019</v>
      </c>
      <c r="D443" s="338">
        <v>0.3508</v>
      </c>
      <c r="E443" s="337" t="s">
        <v>994</v>
      </c>
      <c r="F443" s="339" t="s">
        <v>311</v>
      </c>
      <c r="G443" s="337" t="s">
        <v>997</v>
      </c>
      <c r="H443" s="337" t="s">
        <v>998</v>
      </c>
      <c r="I443" s="337" t="s">
        <v>314</v>
      </c>
    </row>
    <row r="444" spans="1:9" ht="15" customHeight="1">
      <c r="A444" s="337">
        <v>411</v>
      </c>
      <c r="B444" s="419"/>
      <c r="C444" s="337" t="s">
        <v>1020</v>
      </c>
      <c r="D444" s="338">
        <v>0.248</v>
      </c>
      <c r="E444" s="337" t="s">
        <v>994</v>
      </c>
      <c r="F444" s="339" t="s">
        <v>311</v>
      </c>
      <c r="G444" s="337" t="s">
        <v>997</v>
      </c>
      <c r="H444" s="337" t="s">
        <v>998</v>
      </c>
      <c r="I444" s="337" t="s">
        <v>314</v>
      </c>
    </row>
    <row r="445" spans="1:9" ht="15" customHeight="1">
      <c r="A445" s="337">
        <v>412</v>
      </c>
      <c r="B445" s="419"/>
      <c r="C445" s="337" t="s">
        <v>1021</v>
      </c>
      <c r="D445" s="338">
        <v>0.1363</v>
      </c>
      <c r="E445" s="337" t="s">
        <v>994</v>
      </c>
      <c r="F445" s="339" t="s">
        <v>311</v>
      </c>
      <c r="G445" s="337" t="s">
        <v>997</v>
      </c>
      <c r="H445" s="337" t="s">
        <v>998</v>
      </c>
      <c r="I445" s="337" t="s">
        <v>314</v>
      </c>
    </row>
    <row r="446" spans="1:9" ht="15" customHeight="1">
      <c r="A446" s="337">
        <v>413</v>
      </c>
      <c r="B446" s="419"/>
      <c r="C446" s="337" t="s">
        <v>1022</v>
      </c>
      <c r="D446" s="338">
        <v>7.5587</v>
      </c>
      <c r="E446" s="337" t="s">
        <v>994</v>
      </c>
      <c r="F446" s="339" t="s">
        <v>311</v>
      </c>
      <c r="G446" s="337" t="s">
        <v>997</v>
      </c>
      <c r="H446" s="345" t="s">
        <v>998</v>
      </c>
      <c r="I446" s="337" t="s">
        <v>314</v>
      </c>
    </row>
    <row r="447" spans="1:9" s="112" customFormat="1" ht="21" customHeight="1">
      <c r="A447" s="417" t="s">
        <v>298</v>
      </c>
      <c r="B447" s="418"/>
      <c r="C447" s="418"/>
      <c r="D447" s="343">
        <f>SUM(D423:D446)</f>
        <v>11.314499999999999</v>
      </c>
      <c r="E447" s="403" t="s">
        <v>311</v>
      </c>
      <c r="F447" s="406"/>
      <c r="G447" s="406"/>
      <c r="H447" s="406"/>
      <c r="I447" s="407"/>
    </row>
    <row r="448" spans="1:9" ht="15" customHeight="1">
      <c r="A448" s="337">
        <v>414</v>
      </c>
      <c r="B448" s="419" t="s">
        <v>1023</v>
      </c>
      <c r="C448" s="337" t="s">
        <v>815</v>
      </c>
      <c r="D448" s="338">
        <v>0.18140000000000001</v>
      </c>
      <c r="E448" s="337" t="s">
        <v>1024</v>
      </c>
      <c r="F448" s="339" t="s">
        <v>311</v>
      </c>
      <c r="G448" s="337" t="s">
        <v>1025</v>
      </c>
      <c r="H448" s="337" t="s">
        <v>1026</v>
      </c>
      <c r="I448" s="337" t="s">
        <v>314</v>
      </c>
    </row>
    <row r="449" spans="1:9" ht="15" customHeight="1">
      <c r="A449" s="337">
        <v>415</v>
      </c>
      <c r="B449" s="419"/>
      <c r="C449" s="337" t="s">
        <v>1027</v>
      </c>
      <c r="D449" s="338">
        <v>6.0000000000000001E-3</v>
      </c>
      <c r="E449" s="337" t="s">
        <v>1024</v>
      </c>
      <c r="F449" s="339" t="s">
        <v>311</v>
      </c>
      <c r="G449" s="337" t="s">
        <v>1028</v>
      </c>
      <c r="H449" s="337" t="s">
        <v>1026</v>
      </c>
      <c r="I449" s="337" t="s">
        <v>314</v>
      </c>
    </row>
    <row r="450" spans="1:9" ht="15" customHeight="1">
      <c r="A450" s="337">
        <v>416</v>
      </c>
      <c r="B450" s="419"/>
      <c r="C450" s="337" t="s">
        <v>1029</v>
      </c>
      <c r="D450" s="338">
        <v>3.09E-2</v>
      </c>
      <c r="E450" s="337" t="s">
        <v>1024</v>
      </c>
      <c r="F450" s="339" t="s">
        <v>311</v>
      </c>
      <c r="G450" s="337" t="s">
        <v>1028</v>
      </c>
      <c r="H450" s="337" t="s">
        <v>1026</v>
      </c>
      <c r="I450" s="337" t="s">
        <v>314</v>
      </c>
    </row>
    <row r="451" spans="1:9" ht="15" customHeight="1">
      <c r="A451" s="337">
        <v>417</v>
      </c>
      <c r="B451" s="419"/>
      <c r="C451" s="337" t="s">
        <v>1030</v>
      </c>
      <c r="D451" s="338">
        <v>2.5600000000000001E-2</v>
      </c>
      <c r="E451" s="337" t="s">
        <v>1024</v>
      </c>
      <c r="F451" s="339" t="s">
        <v>311</v>
      </c>
      <c r="G451" s="337" t="s">
        <v>1028</v>
      </c>
      <c r="H451" s="337" t="s">
        <v>1026</v>
      </c>
      <c r="I451" s="337" t="s">
        <v>314</v>
      </c>
    </row>
    <row r="452" spans="1:9" ht="15" customHeight="1">
      <c r="A452" s="337">
        <v>418</v>
      </c>
      <c r="B452" s="419"/>
      <c r="C452" s="337" t="s">
        <v>1031</v>
      </c>
      <c r="D452" s="338">
        <v>0.13470000000000001</v>
      </c>
      <c r="E452" s="337" t="s">
        <v>1024</v>
      </c>
      <c r="F452" s="339" t="s">
        <v>311</v>
      </c>
      <c r="G452" s="337" t="s">
        <v>1028</v>
      </c>
      <c r="H452" s="337" t="s">
        <v>1026</v>
      </c>
      <c r="I452" s="337" t="s">
        <v>314</v>
      </c>
    </row>
    <row r="453" spans="1:9" ht="15" customHeight="1">
      <c r="A453" s="337">
        <v>419</v>
      </c>
      <c r="B453" s="419"/>
      <c r="C453" s="337" t="s">
        <v>1032</v>
      </c>
      <c r="D453" s="338">
        <v>4.8000000000000001E-2</v>
      </c>
      <c r="E453" s="337" t="s">
        <v>1024</v>
      </c>
      <c r="F453" s="339" t="s">
        <v>311</v>
      </c>
      <c r="G453" s="337" t="s">
        <v>1028</v>
      </c>
      <c r="H453" s="337" t="s">
        <v>1026</v>
      </c>
      <c r="I453" s="337" t="s">
        <v>314</v>
      </c>
    </row>
    <row r="454" spans="1:9" ht="15" customHeight="1">
      <c r="A454" s="337">
        <v>420</v>
      </c>
      <c r="B454" s="419"/>
      <c r="C454" s="337" t="s">
        <v>1033</v>
      </c>
      <c r="D454" s="338">
        <v>0.22870000000000001</v>
      </c>
      <c r="E454" s="337" t="s">
        <v>1024</v>
      </c>
      <c r="F454" s="339" t="s">
        <v>311</v>
      </c>
      <c r="G454" s="337" t="s">
        <v>1028</v>
      </c>
      <c r="H454" s="337" t="s">
        <v>1026</v>
      </c>
      <c r="I454" s="337" t="s">
        <v>314</v>
      </c>
    </row>
    <row r="455" spans="1:9" ht="15" customHeight="1">
      <c r="A455" s="337">
        <v>421</v>
      </c>
      <c r="B455" s="419"/>
      <c r="C455" s="337" t="s">
        <v>1034</v>
      </c>
      <c r="D455" s="338">
        <v>1.0855000000000001</v>
      </c>
      <c r="E455" s="337" t="s">
        <v>1024</v>
      </c>
      <c r="F455" s="339" t="s">
        <v>311</v>
      </c>
      <c r="G455" s="337" t="s">
        <v>1028</v>
      </c>
      <c r="H455" s="337" t="s">
        <v>1026</v>
      </c>
      <c r="I455" s="337" t="s">
        <v>314</v>
      </c>
    </row>
    <row r="456" spans="1:9" s="112" customFormat="1" ht="21" customHeight="1">
      <c r="A456" s="417" t="s">
        <v>298</v>
      </c>
      <c r="B456" s="418"/>
      <c r="C456" s="418"/>
      <c r="D456" s="343">
        <f>SUM(D448:D455)</f>
        <v>1.7408000000000001</v>
      </c>
      <c r="E456" s="403" t="s">
        <v>311</v>
      </c>
      <c r="F456" s="406"/>
      <c r="G456" s="406"/>
      <c r="H456" s="406"/>
      <c r="I456" s="407"/>
    </row>
    <row r="457" spans="1:9" ht="51.75" customHeight="1">
      <c r="A457" s="337">
        <v>422</v>
      </c>
      <c r="B457" s="344" t="s">
        <v>1035</v>
      </c>
      <c r="C457" s="337" t="s">
        <v>1036</v>
      </c>
      <c r="D457" s="338">
        <v>0.43120000000000003</v>
      </c>
      <c r="E457" s="337" t="s">
        <v>1037</v>
      </c>
      <c r="F457" s="339" t="s">
        <v>1038</v>
      </c>
      <c r="G457" s="337" t="s">
        <v>16</v>
      </c>
      <c r="H457" s="337" t="s">
        <v>1039</v>
      </c>
      <c r="I457" s="345" t="s">
        <v>1040</v>
      </c>
    </row>
    <row r="458" spans="1:9" s="112" customFormat="1" ht="21" customHeight="1">
      <c r="A458" s="417" t="s">
        <v>298</v>
      </c>
      <c r="B458" s="418"/>
      <c r="C458" s="418"/>
      <c r="D458" s="343">
        <f>SUM(D457)</f>
        <v>0.43120000000000003</v>
      </c>
      <c r="E458" s="403" t="s">
        <v>311</v>
      </c>
      <c r="F458" s="406"/>
      <c r="G458" s="406"/>
      <c r="H458" s="406"/>
      <c r="I458" s="407"/>
    </row>
    <row r="459" spans="1:9" ht="15" customHeight="1">
      <c r="A459" s="337">
        <v>423</v>
      </c>
      <c r="B459" s="419" t="s">
        <v>1041</v>
      </c>
      <c r="C459" s="337" t="s">
        <v>1042</v>
      </c>
      <c r="D459" s="338">
        <v>0.44120000000000004</v>
      </c>
      <c r="E459" s="337" t="s">
        <v>1043</v>
      </c>
      <c r="F459" s="339" t="s">
        <v>311</v>
      </c>
      <c r="G459" s="337" t="s">
        <v>1044</v>
      </c>
      <c r="H459" s="337" t="s">
        <v>1045</v>
      </c>
      <c r="I459" s="337" t="s">
        <v>314</v>
      </c>
    </row>
    <row r="460" spans="1:9" ht="15" customHeight="1">
      <c r="A460" s="337">
        <v>424</v>
      </c>
      <c r="B460" s="419"/>
      <c r="C460" s="337" t="s">
        <v>1046</v>
      </c>
      <c r="D460" s="338">
        <v>3.44E-2</v>
      </c>
      <c r="E460" s="337" t="s">
        <v>1043</v>
      </c>
      <c r="F460" s="339" t="s">
        <v>311</v>
      </c>
      <c r="G460" s="337" t="s">
        <v>1047</v>
      </c>
      <c r="H460" s="337" t="s">
        <v>1045</v>
      </c>
      <c r="I460" s="337" t="s">
        <v>311</v>
      </c>
    </row>
    <row r="461" spans="1:9" ht="15" customHeight="1">
      <c r="A461" s="337">
        <v>425</v>
      </c>
      <c r="B461" s="419"/>
      <c r="C461" s="337" t="s">
        <v>1048</v>
      </c>
      <c r="D461" s="338">
        <v>1.2366000000000001</v>
      </c>
      <c r="E461" s="337" t="s">
        <v>1043</v>
      </c>
      <c r="F461" s="339" t="s">
        <v>311</v>
      </c>
      <c r="G461" s="337" t="s">
        <v>1044</v>
      </c>
      <c r="H461" s="337" t="s">
        <v>1045</v>
      </c>
      <c r="I461" s="337" t="s">
        <v>314</v>
      </c>
    </row>
    <row r="462" spans="1:9" ht="15" customHeight="1">
      <c r="A462" s="337">
        <v>426</v>
      </c>
      <c r="B462" s="419"/>
      <c r="C462" s="337" t="s">
        <v>1049</v>
      </c>
      <c r="D462" s="338">
        <v>0.1721</v>
      </c>
      <c r="E462" s="337" t="s">
        <v>1043</v>
      </c>
      <c r="F462" s="339" t="s">
        <v>311</v>
      </c>
      <c r="G462" s="337" t="s">
        <v>1047</v>
      </c>
      <c r="H462" s="337" t="s">
        <v>1045</v>
      </c>
      <c r="I462" s="337" t="s">
        <v>311</v>
      </c>
    </row>
    <row r="463" spans="1:9" ht="15" customHeight="1">
      <c r="A463" s="337">
        <v>427</v>
      </c>
      <c r="B463" s="419"/>
      <c r="C463" s="337" t="s">
        <v>1050</v>
      </c>
      <c r="D463" s="338">
        <v>9.1700000000000004E-2</v>
      </c>
      <c r="E463" s="337" t="s">
        <v>1043</v>
      </c>
      <c r="F463" s="339" t="s">
        <v>311</v>
      </c>
      <c r="G463" s="337" t="s">
        <v>1047</v>
      </c>
      <c r="H463" s="337" t="s">
        <v>1045</v>
      </c>
      <c r="I463" s="337" t="s">
        <v>311</v>
      </c>
    </row>
    <row r="464" spans="1:9" ht="15" customHeight="1">
      <c r="A464" s="337">
        <v>428</v>
      </c>
      <c r="B464" s="419"/>
      <c r="C464" s="337" t="s">
        <v>1051</v>
      </c>
      <c r="D464" s="338">
        <v>0.308</v>
      </c>
      <c r="E464" s="337" t="s">
        <v>1043</v>
      </c>
      <c r="F464" s="339" t="s">
        <v>311</v>
      </c>
      <c r="G464" s="337" t="s">
        <v>1047</v>
      </c>
      <c r="H464" s="337" t="s">
        <v>1045</v>
      </c>
      <c r="I464" s="337" t="s">
        <v>311</v>
      </c>
    </row>
    <row r="465" spans="1:9" ht="15" customHeight="1">
      <c r="A465" s="337">
        <v>429</v>
      </c>
      <c r="B465" s="419"/>
      <c r="C465" s="337" t="s">
        <v>1052</v>
      </c>
      <c r="D465" s="338">
        <v>6.7000000000000002E-3</v>
      </c>
      <c r="E465" s="337" t="s">
        <v>1043</v>
      </c>
      <c r="F465" s="339" t="s">
        <v>1053</v>
      </c>
      <c r="G465" s="337" t="s">
        <v>1054</v>
      </c>
      <c r="H465" s="337" t="s">
        <v>1045</v>
      </c>
      <c r="I465" s="337" t="s">
        <v>311</v>
      </c>
    </row>
    <row r="466" spans="1:9" ht="15" customHeight="1">
      <c r="A466" s="337">
        <v>430</v>
      </c>
      <c r="B466" s="419"/>
      <c r="C466" s="337" t="s">
        <v>1055</v>
      </c>
      <c r="D466" s="338">
        <v>2.9700000000000001E-2</v>
      </c>
      <c r="E466" s="337" t="s">
        <v>1043</v>
      </c>
      <c r="F466" s="339" t="s">
        <v>1053</v>
      </c>
      <c r="G466" s="337" t="s">
        <v>1054</v>
      </c>
      <c r="H466" s="337" t="s">
        <v>1045</v>
      </c>
      <c r="I466" s="337" t="s">
        <v>314</v>
      </c>
    </row>
    <row r="467" spans="1:9" ht="15" customHeight="1">
      <c r="A467" s="337">
        <v>431</v>
      </c>
      <c r="B467" s="419"/>
      <c r="C467" s="337" t="s">
        <v>1056</v>
      </c>
      <c r="D467" s="338">
        <v>6.5000000000000006E-3</v>
      </c>
      <c r="E467" s="337" t="s">
        <v>1043</v>
      </c>
      <c r="F467" s="339" t="s">
        <v>1053</v>
      </c>
      <c r="G467" s="337" t="s">
        <v>1054</v>
      </c>
      <c r="H467" s="337" t="s">
        <v>1045</v>
      </c>
      <c r="I467" s="337" t="s">
        <v>311</v>
      </c>
    </row>
    <row r="468" spans="1:9" s="112" customFormat="1" ht="21" customHeight="1">
      <c r="A468" s="417" t="s">
        <v>298</v>
      </c>
      <c r="B468" s="418"/>
      <c r="C468" s="418"/>
      <c r="D468" s="343">
        <f>SUM(D459:D467)</f>
        <v>2.3268999999999997</v>
      </c>
      <c r="E468" s="403" t="s">
        <v>311</v>
      </c>
      <c r="F468" s="406"/>
      <c r="G468" s="406"/>
      <c r="H468" s="406"/>
      <c r="I468" s="407"/>
    </row>
    <row r="469" spans="1:9" ht="30" customHeight="1">
      <c r="A469" s="337">
        <v>432</v>
      </c>
      <c r="B469" s="419" t="s">
        <v>1057</v>
      </c>
      <c r="C469" s="337" t="s">
        <v>1058</v>
      </c>
      <c r="D469" s="338">
        <v>0.11710000000000001</v>
      </c>
      <c r="E469" s="337" t="s">
        <v>1059</v>
      </c>
      <c r="F469" s="339" t="s">
        <v>311</v>
      </c>
      <c r="G469" s="337" t="s">
        <v>1060</v>
      </c>
      <c r="H469" s="345" t="s">
        <v>1061</v>
      </c>
      <c r="I469" s="337" t="s">
        <v>314</v>
      </c>
    </row>
    <row r="470" spans="1:9" ht="30" customHeight="1">
      <c r="A470" s="337">
        <v>433</v>
      </c>
      <c r="B470" s="419"/>
      <c r="C470" s="337" t="s">
        <v>1062</v>
      </c>
      <c r="D470" s="338">
        <v>2.4400000000000002E-2</v>
      </c>
      <c r="E470" s="337" t="s">
        <v>1059</v>
      </c>
      <c r="F470" s="339" t="s">
        <v>311</v>
      </c>
      <c r="G470" s="337" t="s">
        <v>1060</v>
      </c>
      <c r="H470" s="345" t="s">
        <v>1061</v>
      </c>
      <c r="I470" s="337" t="s">
        <v>314</v>
      </c>
    </row>
    <row r="471" spans="1:9" ht="30" customHeight="1">
      <c r="A471" s="337">
        <v>434</v>
      </c>
      <c r="B471" s="419"/>
      <c r="C471" s="337" t="s">
        <v>1063</v>
      </c>
      <c r="D471" s="338">
        <v>8.4600000000000009E-2</v>
      </c>
      <c r="E471" s="337" t="s">
        <v>1059</v>
      </c>
      <c r="F471" s="339" t="s">
        <v>311</v>
      </c>
      <c r="G471" s="337" t="s">
        <v>1060</v>
      </c>
      <c r="H471" s="345" t="s">
        <v>1061</v>
      </c>
      <c r="I471" s="337" t="s">
        <v>314</v>
      </c>
    </row>
    <row r="472" spans="1:9" ht="30" customHeight="1">
      <c r="A472" s="337">
        <v>435</v>
      </c>
      <c r="B472" s="419"/>
      <c r="C472" s="337" t="s">
        <v>1064</v>
      </c>
      <c r="D472" s="338">
        <v>9.820000000000001E-2</v>
      </c>
      <c r="E472" s="337" t="s">
        <v>1059</v>
      </c>
      <c r="F472" s="339" t="s">
        <v>311</v>
      </c>
      <c r="G472" s="337" t="s">
        <v>1060</v>
      </c>
      <c r="H472" s="345" t="s">
        <v>1061</v>
      </c>
      <c r="I472" s="337" t="s">
        <v>314</v>
      </c>
    </row>
    <row r="473" spans="1:9" s="112" customFormat="1" ht="21" customHeight="1">
      <c r="A473" s="417" t="s">
        <v>298</v>
      </c>
      <c r="B473" s="418"/>
      <c r="C473" s="418"/>
      <c r="D473" s="343">
        <f>SUM(D469:D472)</f>
        <v>0.32430000000000003</v>
      </c>
      <c r="E473" s="403" t="s">
        <v>311</v>
      </c>
      <c r="F473" s="406"/>
      <c r="G473" s="406"/>
      <c r="H473" s="406"/>
      <c r="I473" s="407"/>
    </row>
    <row r="474" spans="1:9" ht="20.100000000000001" customHeight="1">
      <c r="A474" s="337">
        <v>436</v>
      </c>
      <c r="B474" s="420" t="s">
        <v>1065</v>
      </c>
      <c r="C474" s="337" t="s">
        <v>1066</v>
      </c>
      <c r="D474" s="338">
        <v>6.0100000000000001E-2</v>
      </c>
      <c r="E474" s="337" t="s">
        <v>1067</v>
      </c>
      <c r="F474" s="339" t="s">
        <v>311</v>
      </c>
      <c r="G474" s="337" t="s">
        <v>27</v>
      </c>
      <c r="H474" s="337" t="s">
        <v>1068</v>
      </c>
      <c r="I474" s="337" t="s">
        <v>1069</v>
      </c>
    </row>
    <row r="475" spans="1:9" ht="20.100000000000001" customHeight="1">
      <c r="A475" s="337">
        <v>437</v>
      </c>
      <c r="B475" s="421"/>
      <c r="C475" s="337" t="s">
        <v>1070</v>
      </c>
      <c r="D475" s="338">
        <v>0.86740000000000006</v>
      </c>
      <c r="E475" s="337" t="s">
        <v>1071</v>
      </c>
      <c r="F475" s="339" t="s">
        <v>311</v>
      </c>
      <c r="G475" s="337" t="s">
        <v>56</v>
      </c>
      <c r="H475" s="337" t="s">
        <v>1072</v>
      </c>
      <c r="I475" s="348" t="s">
        <v>1073</v>
      </c>
    </row>
    <row r="476" spans="1:9" ht="20.100000000000001" customHeight="1">
      <c r="A476" s="337">
        <v>438</v>
      </c>
      <c r="B476" s="421"/>
      <c r="C476" s="337" t="s">
        <v>1074</v>
      </c>
      <c r="D476" s="338">
        <v>0.1046</v>
      </c>
      <c r="E476" s="337" t="s">
        <v>1071</v>
      </c>
      <c r="F476" s="339" t="s">
        <v>311</v>
      </c>
      <c r="G476" s="337" t="s">
        <v>56</v>
      </c>
      <c r="H476" s="337" t="s">
        <v>1072</v>
      </c>
      <c r="I476" s="348" t="s">
        <v>1073</v>
      </c>
    </row>
    <row r="477" spans="1:9" ht="20.100000000000001" customHeight="1">
      <c r="A477" s="337">
        <v>439</v>
      </c>
      <c r="B477" s="421"/>
      <c r="C477" s="337" t="s">
        <v>1075</v>
      </c>
      <c r="D477" s="338">
        <v>5.2000000000000006E-3</v>
      </c>
      <c r="E477" s="337" t="s">
        <v>1071</v>
      </c>
      <c r="F477" s="339" t="s">
        <v>311</v>
      </c>
      <c r="G477" s="337" t="s">
        <v>56</v>
      </c>
      <c r="H477" s="337" t="s">
        <v>1072</v>
      </c>
      <c r="I477" s="348" t="s">
        <v>1073</v>
      </c>
    </row>
    <row r="478" spans="1:9" ht="20.100000000000001" customHeight="1">
      <c r="A478" s="337">
        <v>440</v>
      </c>
      <c r="B478" s="422"/>
      <c r="C478" s="337" t="s">
        <v>1076</v>
      </c>
      <c r="D478" s="338">
        <v>9.0000000000000008E-4</v>
      </c>
      <c r="E478" s="337" t="s">
        <v>1071</v>
      </c>
      <c r="F478" s="339" t="s">
        <v>311</v>
      </c>
      <c r="G478" s="337" t="s">
        <v>56</v>
      </c>
      <c r="H478" s="337" t="s">
        <v>1072</v>
      </c>
      <c r="I478" s="348" t="s">
        <v>1073</v>
      </c>
    </row>
    <row r="479" spans="1:9" s="112" customFormat="1" ht="21" customHeight="1">
      <c r="A479" s="417" t="s">
        <v>298</v>
      </c>
      <c r="B479" s="418"/>
      <c r="C479" s="418"/>
      <c r="D479" s="343">
        <f>SUM(D474:D478)</f>
        <v>1.0382</v>
      </c>
      <c r="E479" s="403" t="s">
        <v>311</v>
      </c>
      <c r="F479" s="406"/>
      <c r="G479" s="406"/>
      <c r="H479" s="406"/>
      <c r="I479" s="407"/>
    </row>
    <row r="480" spans="1:9" ht="39.9" customHeight="1">
      <c r="A480" s="337">
        <v>441</v>
      </c>
      <c r="B480" s="419" t="s">
        <v>1077</v>
      </c>
      <c r="C480" s="337" t="s">
        <v>15</v>
      </c>
      <c r="D480" s="338">
        <v>0.65950000000000009</v>
      </c>
      <c r="E480" s="337" t="s">
        <v>1078</v>
      </c>
      <c r="F480" s="339" t="s">
        <v>311</v>
      </c>
      <c r="G480" s="337" t="s">
        <v>1079</v>
      </c>
      <c r="H480" s="345" t="s">
        <v>1080</v>
      </c>
      <c r="I480" s="337" t="s">
        <v>1081</v>
      </c>
    </row>
    <row r="481" spans="1:9" ht="39.9" customHeight="1">
      <c r="A481" s="337">
        <v>442</v>
      </c>
      <c r="B481" s="419"/>
      <c r="C481" s="337" t="s">
        <v>1</v>
      </c>
      <c r="D481" s="338">
        <v>0.80330000000000001</v>
      </c>
      <c r="E481" s="337" t="s">
        <v>1078</v>
      </c>
      <c r="F481" s="339" t="s">
        <v>1082</v>
      </c>
      <c r="G481" s="337" t="s">
        <v>1083</v>
      </c>
      <c r="H481" s="337" t="s">
        <v>1084</v>
      </c>
      <c r="I481" s="337" t="s">
        <v>1085</v>
      </c>
    </row>
    <row r="482" spans="1:9" s="112" customFormat="1" ht="21" customHeight="1">
      <c r="A482" s="417" t="s">
        <v>298</v>
      </c>
      <c r="B482" s="418"/>
      <c r="C482" s="418"/>
      <c r="D482" s="343">
        <f>SUM(D480:D481)</f>
        <v>1.4628000000000001</v>
      </c>
      <c r="E482" s="403" t="s">
        <v>311</v>
      </c>
      <c r="F482" s="406"/>
      <c r="G482" s="406"/>
      <c r="H482" s="406"/>
      <c r="I482" s="407"/>
    </row>
    <row r="483" spans="1:9" ht="39.9" customHeight="1">
      <c r="A483" s="337">
        <v>443</v>
      </c>
      <c r="B483" s="419" t="s">
        <v>1086</v>
      </c>
      <c r="C483" s="337" t="s">
        <v>1087</v>
      </c>
      <c r="D483" s="338">
        <v>0.30620000000000003</v>
      </c>
      <c r="E483" s="337" t="s">
        <v>1088</v>
      </c>
      <c r="F483" s="339" t="s">
        <v>311</v>
      </c>
      <c r="G483" s="337" t="s">
        <v>26</v>
      </c>
      <c r="H483" s="337" t="s">
        <v>1089</v>
      </c>
      <c r="I483" s="337" t="s">
        <v>1090</v>
      </c>
    </row>
    <row r="484" spans="1:9" ht="39.9" customHeight="1">
      <c r="A484" s="337">
        <v>444</v>
      </c>
      <c r="B484" s="419"/>
      <c r="C484" s="337" t="s">
        <v>1091</v>
      </c>
      <c r="D484" s="338">
        <v>0.24960000000000002</v>
      </c>
      <c r="E484" s="337" t="s">
        <v>1088</v>
      </c>
      <c r="F484" s="339" t="s">
        <v>311</v>
      </c>
      <c r="G484" s="337" t="s">
        <v>26</v>
      </c>
      <c r="H484" s="337" t="s">
        <v>1089</v>
      </c>
      <c r="I484" s="337" t="s">
        <v>1090</v>
      </c>
    </row>
    <row r="485" spans="1:9" s="112" customFormat="1" ht="21" customHeight="1">
      <c r="A485" s="417" t="s">
        <v>298</v>
      </c>
      <c r="B485" s="418"/>
      <c r="C485" s="418"/>
      <c r="D485" s="343">
        <f>SUM(D483:D484)</f>
        <v>0.55580000000000007</v>
      </c>
      <c r="E485" s="403" t="s">
        <v>311</v>
      </c>
      <c r="F485" s="406"/>
      <c r="G485" s="406"/>
      <c r="H485" s="406"/>
      <c r="I485" s="407"/>
    </row>
    <row r="486" spans="1:9" ht="30" customHeight="1">
      <c r="A486" s="337">
        <v>445</v>
      </c>
      <c r="B486" s="419" t="s">
        <v>1092</v>
      </c>
      <c r="C486" s="337" t="s">
        <v>1093</v>
      </c>
      <c r="D486" s="338">
        <v>3.2399999999999998E-2</v>
      </c>
      <c r="E486" s="337" t="s">
        <v>1094</v>
      </c>
      <c r="F486" s="339" t="s">
        <v>311</v>
      </c>
      <c r="G486" s="337" t="s">
        <v>1095</v>
      </c>
      <c r="H486" s="337" t="s">
        <v>1096</v>
      </c>
      <c r="I486" s="337" t="s">
        <v>1097</v>
      </c>
    </row>
    <row r="487" spans="1:9" ht="30" customHeight="1">
      <c r="A487" s="337">
        <v>446</v>
      </c>
      <c r="B487" s="419"/>
      <c r="C487" s="337" t="s">
        <v>1098</v>
      </c>
      <c r="D487" s="338">
        <v>0.22690000000000002</v>
      </c>
      <c r="E487" s="337" t="s">
        <v>1099</v>
      </c>
      <c r="F487" s="339" t="s">
        <v>311</v>
      </c>
      <c r="G487" s="337" t="s">
        <v>36</v>
      </c>
      <c r="H487" s="337" t="s">
        <v>1100</v>
      </c>
      <c r="I487" s="337" t="s">
        <v>1101</v>
      </c>
    </row>
    <row r="488" spans="1:9" s="112" customFormat="1" ht="21" customHeight="1">
      <c r="A488" s="417" t="s">
        <v>298</v>
      </c>
      <c r="B488" s="418"/>
      <c r="C488" s="418"/>
      <c r="D488" s="343">
        <f>SUM(D486:D487)</f>
        <v>0.25930000000000003</v>
      </c>
      <c r="E488" s="403" t="s">
        <v>311</v>
      </c>
      <c r="F488" s="406"/>
      <c r="G488" s="406"/>
      <c r="H488" s="406"/>
      <c r="I488" s="407"/>
    </row>
    <row r="489" spans="1:9" ht="15" customHeight="1">
      <c r="A489" s="337">
        <v>447</v>
      </c>
      <c r="B489" s="419" t="s">
        <v>35</v>
      </c>
      <c r="C489" s="337" t="s">
        <v>1102</v>
      </c>
      <c r="D489" s="338">
        <v>3.3300000000000003E-2</v>
      </c>
      <c r="E489" s="337" t="s">
        <v>1103</v>
      </c>
      <c r="F489" s="339" t="s">
        <v>1104</v>
      </c>
      <c r="G489" s="337" t="s">
        <v>1105</v>
      </c>
      <c r="H489" s="337" t="s">
        <v>1106</v>
      </c>
      <c r="I489" s="337" t="s">
        <v>1107</v>
      </c>
    </row>
    <row r="490" spans="1:9" ht="15" customHeight="1">
      <c r="A490" s="337">
        <v>448</v>
      </c>
      <c r="B490" s="419"/>
      <c r="C490" s="337" t="s">
        <v>1108</v>
      </c>
      <c r="D490" s="338">
        <v>4.1700000000000001E-2</v>
      </c>
      <c r="E490" s="337" t="s">
        <v>1103</v>
      </c>
      <c r="F490" s="339" t="s">
        <v>1104</v>
      </c>
      <c r="G490" s="337" t="s">
        <v>1105</v>
      </c>
      <c r="H490" s="337" t="s">
        <v>1106</v>
      </c>
      <c r="I490" s="337" t="s">
        <v>1107</v>
      </c>
    </row>
    <row r="491" spans="1:9" ht="15" customHeight="1">
      <c r="A491" s="337">
        <v>449</v>
      </c>
      <c r="B491" s="419"/>
      <c r="C491" s="337" t="s">
        <v>1109</v>
      </c>
      <c r="D491" s="338">
        <v>0.2949</v>
      </c>
      <c r="E491" s="337" t="s">
        <v>1110</v>
      </c>
      <c r="F491" s="339" t="s">
        <v>311</v>
      </c>
      <c r="G491" s="337" t="s">
        <v>1111</v>
      </c>
      <c r="H491" s="337" t="s">
        <v>1112</v>
      </c>
      <c r="I491" s="337" t="s">
        <v>1113</v>
      </c>
    </row>
    <row r="492" spans="1:9" ht="15" customHeight="1">
      <c r="A492" s="337">
        <v>450</v>
      </c>
      <c r="B492" s="419"/>
      <c r="C492" s="337" t="s">
        <v>1114</v>
      </c>
      <c r="D492" s="338">
        <v>6.1500000000000006E-2</v>
      </c>
      <c r="E492" s="337" t="s">
        <v>1110</v>
      </c>
      <c r="F492" s="339" t="s">
        <v>311</v>
      </c>
      <c r="G492" s="337" t="s">
        <v>1115</v>
      </c>
      <c r="H492" s="337" t="s">
        <v>1112</v>
      </c>
      <c r="I492" s="337" t="s">
        <v>1113</v>
      </c>
    </row>
    <row r="493" spans="1:9" s="112" customFormat="1" ht="21" customHeight="1">
      <c r="A493" s="417" t="s">
        <v>298</v>
      </c>
      <c r="B493" s="418"/>
      <c r="C493" s="418"/>
      <c r="D493" s="343">
        <f>SUM(D489:D492)</f>
        <v>0.43140000000000001</v>
      </c>
      <c r="E493" s="403" t="s">
        <v>311</v>
      </c>
      <c r="F493" s="406"/>
      <c r="G493" s="406"/>
      <c r="H493" s="406"/>
      <c r="I493" s="407"/>
    </row>
    <row r="494" spans="1:9" ht="30" customHeight="1">
      <c r="A494" s="337">
        <v>451</v>
      </c>
      <c r="B494" s="419" t="s">
        <v>21</v>
      </c>
      <c r="C494" s="337" t="s">
        <v>1116</v>
      </c>
      <c r="D494" s="338">
        <v>1.6383000000000001</v>
      </c>
      <c r="E494" s="337" t="s">
        <v>1117</v>
      </c>
      <c r="F494" s="339" t="s">
        <v>311</v>
      </c>
      <c r="G494" s="337" t="s">
        <v>1118</v>
      </c>
      <c r="H494" s="337" t="s">
        <v>1119</v>
      </c>
      <c r="I494" s="337" t="s">
        <v>1120</v>
      </c>
    </row>
    <row r="495" spans="1:9" ht="30" customHeight="1">
      <c r="A495" s="337">
        <v>452</v>
      </c>
      <c r="B495" s="419"/>
      <c r="C495" s="337" t="s">
        <v>1121</v>
      </c>
      <c r="D495" s="338">
        <v>0.11170000000000001</v>
      </c>
      <c r="E495" s="337" t="s">
        <v>1117</v>
      </c>
      <c r="F495" s="339" t="s">
        <v>311</v>
      </c>
      <c r="G495" s="337" t="s">
        <v>1118</v>
      </c>
      <c r="H495" s="337" t="s">
        <v>1122</v>
      </c>
      <c r="I495" s="337" t="s">
        <v>1120</v>
      </c>
    </row>
    <row r="496" spans="1:9" ht="30" customHeight="1">
      <c r="A496" s="337">
        <v>453</v>
      </c>
      <c r="B496" s="419"/>
      <c r="C496" s="337" t="s">
        <v>1123</v>
      </c>
      <c r="D496" s="338">
        <v>0.42910000000000004</v>
      </c>
      <c r="E496" s="337" t="s">
        <v>1117</v>
      </c>
      <c r="F496" s="339" t="s">
        <v>311</v>
      </c>
      <c r="G496" s="337" t="s">
        <v>1118</v>
      </c>
      <c r="H496" s="337" t="s">
        <v>1119</v>
      </c>
      <c r="I496" s="337" t="s">
        <v>1120</v>
      </c>
    </row>
    <row r="497" spans="1:9" s="112" customFormat="1" ht="21" customHeight="1">
      <c r="A497" s="417" t="s">
        <v>298</v>
      </c>
      <c r="B497" s="418"/>
      <c r="C497" s="418"/>
      <c r="D497" s="343">
        <f>SUM(D494:D496)</f>
        <v>2.1791</v>
      </c>
      <c r="E497" s="403" t="s">
        <v>311</v>
      </c>
      <c r="F497" s="406"/>
      <c r="G497" s="406"/>
      <c r="H497" s="406"/>
      <c r="I497" s="407"/>
    </row>
    <row r="498" spans="1:9" ht="39.9" customHeight="1">
      <c r="A498" s="337">
        <v>454</v>
      </c>
      <c r="B498" s="419" t="s">
        <v>19</v>
      </c>
      <c r="C498" s="337" t="s">
        <v>580</v>
      </c>
      <c r="D498" s="338">
        <v>9.3600000000000003E-2</v>
      </c>
      <c r="E498" s="337" t="s">
        <v>1124</v>
      </c>
      <c r="F498" s="339" t="s">
        <v>311</v>
      </c>
      <c r="G498" s="337" t="s">
        <v>20</v>
      </c>
      <c r="H498" s="337" t="s">
        <v>1125</v>
      </c>
      <c r="I498" s="337" t="s">
        <v>1126</v>
      </c>
    </row>
    <row r="499" spans="1:9" ht="39.9" customHeight="1">
      <c r="A499" s="337">
        <v>455</v>
      </c>
      <c r="B499" s="419"/>
      <c r="C499" s="337" t="s">
        <v>1127</v>
      </c>
      <c r="D499" s="338">
        <v>6.6100000000000006E-2</v>
      </c>
      <c r="E499" s="337" t="s">
        <v>1124</v>
      </c>
      <c r="F499" s="339" t="s">
        <v>311</v>
      </c>
      <c r="G499" s="337" t="s">
        <v>20</v>
      </c>
      <c r="H499" s="337" t="s">
        <v>1125</v>
      </c>
      <c r="I499" s="337" t="s">
        <v>1126</v>
      </c>
    </row>
    <row r="500" spans="1:9" s="112" customFormat="1" ht="21" customHeight="1">
      <c r="A500" s="417" t="s">
        <v>298</v>
      </c>
      <c r="B500" s="418"/>
      <c r="C500" s="418"/>
      <c r="D500" s="343">
        <f>SUM(D498:D499)</f>
        <v>0.15970000000000001</v>
      </c>
      <c r="E500" s="403" t="s">
        <v>311</v>
      </c>
      <c r="F500" s="406"/>
      <c r="G500" s="406"/>
      <c r="H500" s="406"/>
      <c r="I500" s="407"/>
    </row>
    <row r="501" spans="1:9" ht="30" customHeight="1">
      <c r="A501" s="337">
        <v>456</v>
      </c>
      <c r="B501" s="419" t="s">
        <v>38</v>
      </c>
      <c r="C501" s="337" t="s">
        <v>1128</v>
      </c>
      <c r="D501" s="338">
        <v>0.11020000000000001</v>
      </c>
      <c r="E501" s="337" t="s">
        <v>1129</v>
      </c>
      <c r="F501" s="339" t="s">
        <v>311</v>
      </c>
      <c r="G501" s="337" t="s">
        <v>39</v>
      </c>
      <c r="H501" s="337" t="s">
        <v>1130</v>
      </c>
      <c r="I501" s="337" t="s">
        <v>1131</v>
      </c>
    </row>
    <row r="502" spans="1:9" ht="30" customHeight="1">
      <c r="A502" s="337">
        <v>457</v>
      </c>
      <c r="B502" s="419"/>
      <c r="C502" s="337" t="s">
        <v>1132</v>
      </c>
      <c r="D502" s="338">
        <v>8.0399999999999999E-2</v>
      </c>
      <c r="E502" s="337" t="s">
        <v>1129</v>
      </c>
      <c r="F502" s="339" t="s">
        <v>311</v>
      </c>
      <c r="G502" s="337" t="s">
        <v>39</v>
      </c>
      <c r="H502" s="337" t="s">
        <v>1130</v>
      </c>
      <c r="I502" s="337" t="s">
        <v>1131</v>
      </c>
    </row>
    <row r="503" spans="1:9" ht="30" customHeight="1">
      <c r="A503" s="337">
        <v>458</v>
      </c>
      <c r="B503" s="419"/>
      <c r="C503" s="337" t="s">
        <v>1133</v>
      </c>
      <c r="D503" s="338">
        <v>1.29E-2</v>
      </c>
      <c r="E503" s="337" t="s">
        <v>1129</v>
      </c>
      <c r="F503" s="339" t="s">
        <v>311</v>
      </c>
      <c r="G503" s="337" t="s">
        <v>39</v>
      </c>
      <c r="H503" s="337" t="s">
        <v>1130</v>
      </c>
      <c r="I503" s="337" t="s">
        <v>1131</v>
      </c>
    </row>
    <row r="504" spans="1:9" s="112" customFormat="1" ht="21" customHeight="1">
      <c r="A504" s="417" t="s">
        <v>298</v>
      </c>
      <c r="B504" s="418"/>
      <c r="C504" s="418"/>
      <c r="D504" s="343">
        <f>SUM(D501:D503)</f>
        <v>0.20349999999999999</v>
      </c>
      <c r="E504" s="403" t="s">
        <v>311</v>
      </c>
      <c r="F504" s="406"/>
      <c r="G504" s="406"/>
      <c r="H504" s="406"/>
      <c r="I504" s="407"/>
    </row>
    <row r="505" spans="1:9" ht="15" customHeight="1">
      <c r="A505" s="337">
        <v>459</v>
      </c>
      <c r="B505" s="419" t="s">
        <v>31</v>
      </c>
      <c r="C505" s="337" t="s">
        <v>1134</v>
      </c>
      <c r="D505" s="338">
        <v>0.18860000000000002</v>
      </c>
      <c r="E505" s="337" t="s">
        <v>1135</v>
      </c>
      <c r="F505" s="339" t="s">
        <v>311</v>
      </c>
      <c r="G505" s="337" t="s">
        <v>1136</v>
      </c>
      <c r="H505" s="337" t="s">
        <v>1137</v>
      </c>
      <c r="I505" s="337" t="s">
        <v>1138</v>
      </c>
    </row>
    <row r="506" spans="1:9" ht="15" customHeight="1">
      <c r="A506" s="337">
        <v>460</v>
      </c>
      <c r="B506" s="419"/>
      <c r="C506" s="337" t="s">
        <v>1139</v>
      </c>
      <c r="D506" s="338">
        <v>7.6600000000000001E-2</v>
      </c>
      <c r="E506" s="337" t="s">
        <v>1140</v>
      </c>
      <c r="F506" s="339" t="s">
        <v>311</v>
      </c>
      <c r="G506" s="337" t="s">
        <v>1141</v>
      </c>
      <c r="H506" s="337" t="s">
        <v>1142</v>
      </c>
      <c r="I506" s="337" t="s">
        <v>1138</v>
      </c>
    </row>
    <row r="507" spans="1:9" ht="15" customHeight="1">
      <c r="A507" s="337">
        <v>461</v>
      </c>
      <c r="B507" s="419"/>
      <c r="C507" s="337" t="s">
        <v>1143</v>
      </c>
      <c r="D507" s="338">
        <v>9.35E-2</v>
      </c>
      <c r="E507" s="337" t="s">
        <v>1144</v>
      </c>
      <c r="F507" s="339" t="s">
        <v>311</v>
      </c>
      <c r="G507" s="337" t="s">
        <v>1145</v>
      </c>
      <c r="H507" s="337" t="s">
        <v>1137</v>
      </c>
      <c r="I507" s="337" t="s">
        <v>1138</v>
      </c>
    </row>
    <row r="508" spans="1:9" ht="15" customHeight="1">
      <c r="A508" s="337">
        <v>462</v>
      </c>
      <c r="B508" s="419"/>
      <c r="C508" s="337" t="s">
        <v>1146</v>
      </c>
      <c r="D508" s="338">
        <v>6.6900000000000001E-2</v>
      </c>
      <c r="E508" s="337" t="s">
        <v>1144</v>
      </c>
      <c r="F508" s="339" t="s">
        <v>311</v>
      </c>
      <c r="G508" s="337" t="s">
        <v>1141</v>
      </c>
      <c r="H508" s="337" t="s">
        <v>1137</v>
      </c>
      <c r="I508" s="337" t="s">
        <v>1138</v>
      </c>
    </row>
    <row r="509" spans="1:9" ht="15" customHeight="1">
      <c r="A509" s="337">
        <v>463</v>
      </c>
      <c r="B509" s="419"/>
      <c r="C509" s="337" t="s">
        <v>1147</v>
      </c>
      <c r="D509" s="338">
        <v>1.1600000000000001E-2</v>
      </c>
      <c r="E509" s="337" t="s">
        <v>1135</v>
      </c>
      <c r="F509" s="339" t="s">
        <v>311</v>
      </c>
      <c r="G509" s="337" t="s">
        <v>1148</v>
      </c>
      <c r="H509" s="337" t="s">
        <v>1149</v>
      </c>
      <c r="I509" s="337" t="s">
        <v>1150</v>
      </c>
    </row>
    <row r="510" spans="1:9" ht="15" customHeight="1">
      <c r="A510" s="337">
        <v>464</v>
      </c>
      <c r="B510" s="419"/>
      <c r="C510" s="337" t="s">
        <v>1151</v>
      </c>
      <c r="D510" s="338">
        <v>1.7400000000000002E-2</v>
      </c>
      <c r="E510" s="337" t="s">
        <v>1152</v>
      </c>
      <c r="F510" s="339" t="s">
        <v>1153</v>
      </c>
      <c r="G510" s="337" t="s">
        <v>1154</v>
      </c>
      <c r="H510" s="337" t="s">
        <v>1155</v>
      </c>
      <c r="I510" s="337" t="s">
        <v>1156</v>
      </c>
    </row>
    <row r="511" spans="1:9" ht="15" customHeight="1">
      <c r="A511" s="337">
        <v>465</v>
      </c>
      <c r="B511" s="419"/>
      <c r="C511" s="337" t="s">
        <v>1157</v>
      </c>
      <c r="D511" s="338">
        <v>9.2800000000000007E-2</v>
      </c>
      <c r="E511" s="337" t="s">
        <v>1158</v>
      </c>
      <c r="F511" s="339" t="s">
        <v>1153</v>
      </c>
      <c r="G511" s="337" t="s">
        <v>1159</v>
      </c>
      <c r="H511" s="337" t="s">
        <v>1155</v>
      </c>
      <c r="I511" s="337" t="s">
        <v>1156</v>
      </c>
    </row>
    <row r="512" spans="1:9" s="112" customFormat="1" ht="21" customHeight="1">
      <c r="A512" s="417" t="s">
        <v>298</v>
      </c>
      <c r="B512" s="418"/>
      <c r="C512" s="418"/>
      <c r="D512" s="343">
        <f>SUM(D505:D511)</f>
        <v>0.54740000000000011</v>
      </c>
      <c r="E512" s="403" t="s">
        <v>311</v>
      </c>
      <c r="F512" s="406"/>
      <c r="G512" s="406"/>
      <c r="H512" s="406"/>
      <c r="I512" s="407"/>
    </row>
    <row r="513" spans="1:9" ht="30" customHeight="1">
      <c r="A513" s="337">
        <v>466</v>
      </c>
      <c r="B513" s="419" t="s">
        <v>1160</v>
      </c>
      <c r="C513" s="337" t="s">
        <v>49</v>
      </c>
      <c r="D513" s="338">
        <v>0.90290000000000004</v>
      </c>
      <c r="E513" s="337" t="s">
        <v>1161</v>
      </c>
      <c r="F513" s="339" t="s">
        <v>311</v>
      </c>
      <c r="G513" s="337" t="s">
        <v>50</v>
      </c>
      <c r="H513" s="337" t="s">
        <v>1162</v>
      </c>
      <c r="I513" s="337" t="s">
        <v>1163</v>
      </c>
    </row>
    <row r="514" spans="1:9" ht="30" customHeight="1">
      <c r="A514" s="337">
        <v>467</v>
      </c>
      <c r="B514" s="419"/>
      <c r="C514" s="337" t="s">
        <v>6</v>
      </c>
      <c r="D514" s="338">
        <v>0.41090000000000004</v>
      </c>
      <c r="E514" s="337" t="s">
        <v>1164</v>
      </c>
      <c r="F514" s="339" t="s">
        <v>311</v>
      </c>
      <c r="G514" s="337" t="s">
        <v>7</v>
      </c>
      <c r="H514" s="337" t="s">
        <v>1165</v>
      </c>
      <c r="I514" s="337" t="s">
        <v>1166</v>
      </c>
    </row>
    <row r="515" spans="1:9" s="112" customFormat="1" ht="21" customHeight="1">
      <c r="A515" s="417" t="s">
        <v>298</v>
      </c>
      <c r="B515" s="418"/>
      <c r="C515" s="418"/>
      <c r="D515" s="343">
        <f>SUM(D513:D514)</f>
        <v>1.3138000000000001</v>
      </c>
      <c r="E515" s="403" t="s">
        <v>311</v>
      </c>
      <c r="F515" s="406"/>
      <c r="G515" s="406"/>
      <c r="H515" s="406"/>
      <c r="I515" s="407"/>
    </row>
    <row r="516" spans="1:9" ht="30" customHeight="1">
      <c r="A516" s="337">
        <v>468</v>
      </c>
      <c r="B516" s="419" t="s">
        <v>40</v>
      </c>
      <c r="C516" s="337" t="s">
        <v>1167</v>
      </c>
      <c r="D516" s="338">
        <v>0.14530000000000001</v>
      </c>
      <c r="E516" s="337" t="s">
        <v>1168</v>
      </c>
      <c r="F516" s="339" t="s">
        <v>311</v>
      </c>
      <c r="G516" s="337" t="s">
        <v>1169</v>
      </c>
      <c r="H516" s="337" t="s">
        <v>1170</v>
      </c>
      <c r="I516" s="337" t="s">
        <v>1171</v>
      </c>
    </row>
    <row r="517" spans="1:9" ht="30" customHeight="1">
      <c r="A517" s="337">
        <v>469</v>
      </c>
      <c r="B517" s="419"/>
      <c r="C517" s="337" t="s">
        <v>64</v>
      </c>
      <c r="D517" s="338">
        <v>0.13750000000000001</v>
      </c>
      <c r="E517" s="337" t="s">
        <v>1172</v>
      </c>
      <c r="F517" s="339" t="s">
        <v>311</v>
      </c>
      <c r="G517" s="337" t="s">
        <v>1173</v>
      </c>
      <c r="H517" s="337" t="s">
        <v>1174</v>
      </c>
      <c r="I517" s="337" t="s">
        <v>1175</v>
      </c>
    </row>
    <row r="518" spans="1:9" s="112" customFormat="1" ht="21" customHeight="1">
      <c r="A518" s="417" t="s">
        <v>298</v>
      </c>
      <c r="B518" s="418"/>
      <c r="C518" s="418"/>
      <c r="D518" s="343">
        <f>SUM(D516:D517)</f>
        <v>0.28280000000000005</v>
      </c>
      <c r="E518" s="403" t="s">
        <v>311</v>
      </c>
      <c r="F518" s="406"/>
      <c r="G518" s="406"/>
      <c r="H518" s="406"/>
      <c r="I518" s="407"/>
    </row>
    <row r="519" spans="1:9" ht="45" customHeight="1">
      <c r="A519" s="337">
        <v>470</v>
      </c>
      <c r="B519" s="419" t="s">
        <v>1176</v>
      </c>
      <c r="C519" s="337" t="s">
        <v>1177</v>
      </c>
      <c r="D519" s="338">
        <v>6.7500000000000004E-2</v>
      </c>
      <c r="E519" s="337" t="s">
        <v>1178</v>
      </c>
      <c r="F519" s="339" t="s">
        <v>311</v>
      </c>
      <c r="G519" s="337" t="s">
        <v>1179</v>
      </c>
      <c r="H519" s="337" t="s">
        <v>1180</v>
      </c>
      <c r="I519" s="337" t="s">
        <v>1181</v>
      </c>
    </row>
    <row r="520" spans="1:9" ht="45" customHeight="1">
      <c r="A520" s="337">
        <v>471</v>
      </c>
      <c r="B520" s="419"/>
      <c r="C520" s="337" t="s">
        <v>1182</v>
      </c>
      <c r="D520" s="338">
        <v>1.8755000000000002</v>
      </c>
      <c r="E520" s="337" t="s">
        <v>1178</v>
      </c>
      <c r="F520" s="339" t="s">
        <v>311</v>
      </c>
      <c r="G520" s="337" t="s">
        <v>1179</v>
      </c>
      <c r="H520" s="337" t="s">
        <v>1180</v>
      </c>
      <c r="I520" s="337" t="s">
        <v>1181</v>
      </c>
    </row>
    <row r="521" spans="1:9" s="112" customFormat="1" ht="21" customHeight="1">
      <c r="A521" s="417" t="s">
        <v>298</v>
      </c>
      <c r="B521" s="418"/>
      <c r="C521" s="418"/>
      <c r="D521" s="343">
        <f>SUM(D519:D520)</f>
        <v>1.9430000000000001</v>
      </c>
      <c r="E521" s="403" t="s">
        <v>311</v>
      </c>
      <c r="F521" s="406"/>
      <c r="G521" s="406"/>
      <c r="H521" s="406"/>
      <c r="I521" s="407"/>
    </row>
    <row r="522" spans="1:9" ht="35.1" customHeight="1">
      <c r="A522" s="337">
        <v>472</v>
      </c>
      <c r="B522" s="419" t="s">
        <v>1183</v>
      </c>
      <c r="C522" s="337" t="s">
        <v>1184</v>
      </c>
      <c r="D522" s="338">
        <v>0.30160000000000003</v>
      </c>
      <c r="E522" s="337" t="s">
        <v>1185</v>
      </c>
      <c r="F522" s="339" t="s">
        <v>311</v>
      </c>
      <c r="G522" s="337" t="s">
        <v>24</v>
      </c>
      <c r="H522" s="337" t="s">
        <v>1186</v>
      </c>
      <c r="I522" s="337" t="s">
        <v>1187</v>
      </c>
    </row>
    <row r="523" spans="1:9" ht="35.1" customHeight="1">
      <c r="A523" s="337">
        <v>473</v>
      </c>
      <c r="B523" s="419"/>
      <c r="C523" s="337" t="s">
        <v>1188</v>
      </c>
      <c r="D523" s="338">
        <v>0.51329999999999998</v>
      </c>
      <c r="E523" s="337" t="s">
        <v>1185</v>
      </c>
      <c r="F523" s="339" t="s">
        <v>311</v>
      </c>
      <c r="G523" s="337" t="s">
        <v>24</v>
      </c>
      <c r="H523" s="337" t="s">
        <v>1186</v>
      </c>
      <c r="I523" s="337" t="s">
        <v>1187</v>
      </c>
    </row>
    <row r="524" spans="1:9" s="112" customFormat="1" ht="21" customHeight="1">
      <c r="A524" s="417" t="s">
        <v>298</v>
      </c>
      <c r="B524" s="418"/>
      <c r="C524" s="418"/>
      <c r="D524" s="343">
        <f>SUM(D522:D523)</f>
        <v>0.81489999999999996</v>
      </c>
      <c r="E524" s="403" t="s">
        <v>311</v>
      </c>
      <c r="F524" s="406"/>
      <c r="G524" s="406"/>
      <c r="H524" s="406"/>
      <c r="I524" s="407"/>
    </row>
    <row r="525" spans="1:9" ht="15" customHeight="1">
      <c r="A525" s="337">
        <v>474</v>
      </c>
      <c r="B525" s="419" t="s">
        <v>1189</v>
      </c>
      <c r="C525" s="337" t="s">
        <v>1190</v>
      </c>
      <c r="D525" s="338">
        <v>9.3200000000000005E-2</v>
      </c>
      <c r="E525" s="337" t="s">
        <v>1191</v>
      </c>
      <c r="F525" s="339" t="s">
        <v>311</v>
      </c>
      <c r="G525" s="337" t="s">
        <v>1192</v>
      </c>
      <c r="H525" s="337" t="s">
        <v>1193</v>
      </c>
      <c r="I525" s="337" t="s">
        <v>910</v>
      </c>
    </row>
    <row r="526" spans="1:9" ht="15" customHeight="1">
      <c r="A526" s="337">
        <v>475</v>
      </c>
      <c r="B526" s="419"/>
      <c r="C526" s="337" t="s">
        <v>1194</v>
      </c>
      <c r="D526" s="338">
        <v>8.3707000000000011</v>
      </c>
      <c r="E526" s="337" t="s">
        <v>1191</v>
      </c>
      <c r="F526" s="339" t="s">
        <v>311</v>
      </c>
      <c r="G526" s="337" t="s">
        <v>1192</v>
      </c>
      <c r="H526" s="337" t="s">
        <v>1193</v>
      </c>
      <c r="I526" s="337" t="s">
        <v>910</v>
      </c>
    </row>
    <row r="527" spans="1:9" ht="15" customHeight="1">
      <c r="A527" s="337">
        <v>476</v>
      </c>
      <c r="B527" s="419"/>
      <c r="C527" s="337" t="s">
        <v>1195</v>
      </c>
      <c r="D527" s="338">
        <v>26.434800000000003</v>
      </c>
      <c r="E527" s="337" t="s">
        <v>1191</v>
      </c>
      <c r="F527" s="339" t="s">
        <v>311</v>
      </c>
      <c r="G527" s="337" t="s">
        <v>1192</v>
      </c>
      <c r="H527" s="337" t="s">
        <v>1193</v>
      </c>
      <c r="I527" s="337" t="s">
        <v>910</v>
      </c>
    </row>
    <row r="528" spans="1:9" ht="15" customHeight="1">
      <c r="A528" s="337">
        <v>477</v>
      </c>
      <c r="B528" s="419"/>
      <c r="C528" s="337" t="s">
        <v>1196</v>
      </c>
      <c r="D528" s="338">
        <v>1.9047000000000001</v>
      </c>
      <c r="E528" s="337" t="s">
        <v>1191</v>
      </c>
      <c r="F528" s="339" t="s">
        <v>311</v>
      </c>
      <c r="G528" s="337" t="s">
        <v>1192</v>
      </c>
      <c r="H528" s="337" t="s">
        <v>1193</v>
      </c>
      <c r="I528" s="337" t="s">
        <v>910</v>
      </c>
    </row>
    <row r="529" spans="1:9" ht="15" customHeight="1">
      <c r="A529" s="337">
        <v>478</v>
      </c>
      <c r="B529" s="419"/>
      <c r="C529" s="337" t="s">
        <v>1197</v>
      </c>
      <c r="D529" s="338">
        <v>9.5671999999999997</v>
      </c>
      <c r="E529" s="337" t="s">
        <v>1191</v>
      </c>
      <c r="F529" s="339" t="s">
        <v>311</v>
      </c>
      <c r="G529" s="337" t="s">
        <v>1192</v>
      </c>
      <c r="H529" s="337" t="s">
        <v>1193</v>
      </c>
      <c r="I529" s="337" t="s">
        <v>910</v>
      </c>
    </row>
    <row r="530" spans="1:9" ht="15" customHeight="1">
      <c r="A530" s="337">
        <v>479</v>
      </c>
      <c r="B530" s="419"/>
      <c r="C530" s="337" t="s">
        <v>1198</v>
      </c>
      <c r="D530" s="338">
        <v>0.17170000000000002</v>
      </c>
      <c r="E530" s="337" t="s">
        <v>1191</v>
      </c>
      <c r="F530" s="339" t="s">
        <v>311</v>
      </c>
      <c r="G530" s="337" t="s">
        <v>1192</v>
      </c>
      <c r="H530" s="337" t="s">
        <v>1193</v>
      </c>
      <c r="I530" s="337" t="s">
        <v>910</v>
      </c>
    </row>
    <row r="531" spans="1:9" ht="15" customHeight="1">
      <c r="A531" s="337">
        <v>480</v>
      </c>
      <c r="B531" s="419"/>
      <c r="C531" s="337" t="s">
        <v>1199</v>
      </c>
      <c r="D531" s="338">
        <v>11.072900000000001</v>
      </c>
      <c r="E531" s="337" t="s">
        <v>1191</v>
      </c>
      <c r="F531" s="339" t="s">
        <v>311</v>
      </c>
      <c r="G531" s="337" t="s">
        <v>1192</v>
      </c>
      <c r="H531" s="337" t="s">
        <v>1193</v>
      </c>
      <c r="I531" s="337" t="s">
        <v>910</v>
      </c>
    </row>
    <row r="532" spans="1:9" ht="15" customHeight="1">
      <c r="A532" s="337">
        <v>481</v>
      </c>
      <c r="B532" s="419"/>
      <c r="C532" s="337" t="s">
        <v>1200</v>
      </c>
      <c r="D532" s="338">
        <v>107.20650000000001</v>
      </c>
      <c r="E532" s="337" t="s">
        <v>1201</v>
      </c>
      <c r="F532" s="339" t="s">
        <v>311</v>
      </c>
      <c r="G532" s="337" t="s">
        <v>1202</v>
      </c>
      <c r="H532" s="337" t="s">
        <v>1193</v>
      </c>
      <c r="I532" s="337" t="s">
        <v>910</v>
      </c>
    </row>
    <row r="533" spans="1:9" ht="15" customHeight="1">
      <c r="A533" s="337">
        <v>482</v>
      </c>
      <c r="B533" s="419"/>
      <c r="C533" s="337" t="s">
        <v>1203</v>
      </c>
      <c r="D533" s="338">
        <v>5.8096000000000005</v>
      </c>
      <c r="E533" s="337" t="s">
        <v>1204</v>
      </c>
      <c r="F533" s="339" t="s">
        <v>311</v>
      </c>
      <c r="G533" s="337" t="s">
        <v>1202</v>
      </c>
      <c r="H533" s="337" t="s">
        <v>1193</v>
      </c>
      <c r="I533" s="337" t="s">
        <v>910</v>
      </c>
    </row>
    <row r="534" spans="1:9" ht="15" customHeight="1">
      <c r="A534" s="337">
        <v>483</v>
      </c>
      <c r="B534" s="419"/>
      <c r="C534" s="337" t="s">
        <v>1205</v>
      </c>
      <c r="D534" s="338">
        <v>110.7595</v>
      </c>
      <c r="E534" s="337" t="s">
        <v>1206</v>
      </c>
      <c r="F534" s="339" t="s">
        <v>311</v>
      </c>
      <c r="G534" s="337" t="s">
        <v>1207</v>
      </c>
      <c r="H534" s="337" t="s">
        <v>1193</v>
      </c>
      <c r="I534" s="337" t="s">
        <v>910</v>
      </c>
    </row>
    <row r="535" spans="1:9" ht="15" customHeight="1">
      <c r="A535" s="337">
        <v>484</v>
      </c>
      <c r="B535" s="419"/>
      <c r="C535" s="337" t="s">
        <v>1208</v>
      </c>
      <c r="D535" s="338">
        <v>20.421900000000001</v>
      </c>
      <c r="E535" s="337" t="s">
        <v>1204</v>
      </c>
      <c r="F535" s="339" t="s">
        <v>311</v>
      </c>
      <c r="G535" s="337" t="s">
        <v>1202</v>
      </c>
      <c r="H535" s="337" t="s">
        <v>1193</v>
      </c>
      <c r="I535" s="337" t="s">
        <v>910</v>
      </c>
    </row>
    <row r="536" spans="1:9" ht="15" customHeight="1">
      <c r="A536" s="337">
        <v>485</v>
      </c>
      <c r="B536" s="419"/>
      <c r="C536" s="337" t="s">
        <v>1209</v>
      </c>
      <c r="D536" s="338">
        <v>4.9889999999999999</v>
      </c>
      <c r="E536" s="337" t="s">
        <v>1206</v>
      </c>
      <c r="F536" s="339" t="s">
        <v>311</v>
      </c>
      <c r="G536" s="337" t="s">
        <v>1207</v>
      </c>
      <c r="H536" s="337" t="s">
        <v>1193</v>
      </c>
      <c r="I536" s="337" t="s">
        <v>910</v>
      </c>
    </row>
    <row r="537" spans="1:9" ht="15" customHeight="1">
      <c r="A537" s="337">
        <v>486</v>
      </c>
      <c r="B537" s="419"/>
      <c r="C537" s="337" t="s">
        <v>1210</v>
      </c>
      <c r="D537" s="338">
        <v>4.4000000000000004E-2</v>
      </c>
      <c r="E537" s="337" t="s">
        <v>1201</v>
      </c>
      <c r="F537" s="339" t="s">
        <v>311</v>
      </c>
      <c r="G537" s="337" t="s">
        <v>1211</v>
      </c>
      <c r="H537" s="337" t="s">
        <v>1212</v>
      </c>
      <c r="I537" s="337" t="s">
        <v>910</v>
      </c>
    </row>
    <row r="538" spans="1:9" ht="15" customHeight="1">
      <c r="A538" s="337">
        <v>487</v>
      </c>
      <c r="B538" s="419"/>
      <c r="C538" s="337" t="s">
        <v>1213</v>
      </c>
      <c r="D538" s="338">
        <v>0.95540000000000003</v>
      </c>
      <c r="E538" s="337" t="s">
        <v>1201</v>
      </c>
      <c r="F538" s="339" t="s">
        <v>311</v>
      </c>
      <c r="G538" s="337" t="s">
        <v>1211</v>
      </c>
      <c r="H538" s="337" t="s">
        <v>1212</v>
      </c>
      <c r="I538" s="337" t="s">
        <v>910</v>
      </c>
    </row>
    <row r="539" spans="1:9" ht="15" customHeight="1">
      <c r="A539" s="337">
        <v>488</v>
      </c>
      <c r="B539" s="419"/>
      <c r="C539" s="337" t="s">
        <v>1214</v>
      </c>
      <c r="D539" s="338">
        <v>5.5857999999999999</v>
      </c>
      <c r="E539" s="337" t="s">
        <v>1201</v>
      </c>
      <c r="F539" s="339" t="s">
        <v>311</v>
      </c>
      <c r="G539" s="337" t="s">
        <v>1211</v>
      </c>
      <c r="H539" s="337" t="s">
        <v>1212</v>
      </c>
      <c r="I539" s="337" t="s">
        <v>910</v>
      </c>
    </row>
    <row r="540" spans="1:9" ht="15" customHeight="1">
      <c r="A540" s="337">
        <v>489</v>
      </c>
      <c r="B540" s="419"/>
      <c r="C540" s="337" t="s">
        <v>1215</v>
      </c>
      <c r="D540" s="338">
        <v>6.3715000000000002</v>
      </c>
      <c r="E540" s="337" t="s">
        <v>1201</v>
      </c>
      <c r="F540" s="339" t="s">
        <v>311</v>
      </c>
      <c r="G540" s="337" t="s">
        <v>1211</v>
      </c>
      <c r="H540" s="337" t="s">
        <v>1212</v>
      </c>
      <c r="I540" s="337" t="s">
        <v>910</v>
      </c>
    </row>
    <row r="541" spans="1:9" ht="15" customHeight="1">
      <c r="A541" s="337">
        <v>490</v>
      </c>
      <c r="B541" s="419"/>
      <c r="C541" s="337" t="s">
        <v>1216</v>
      </c>
      <c r="D541" s="338">
        <v>5.4386999999999999</v>
      </c>
      <c r="E541" s="337" t="s">
        <v>1201</v>
      </c>
      <c r="F541" s="339" t="s">
        <v>311</v>
      </c>
      <c r="G541" s="337" t="s">
        <v>1211</v>
      </c>
      <c r="H541" s="337" t="s">
        <v>1212</v>
      </c>
      <c r="I541" s="337" t="s">
        <v>910</v>
      </c>
    </row>
    <row r="542" spans="1:9" ht="15" customHeight="1">
      <c r="A542" s="337">
        <v>491</v>
      </c>
      <c r="B542" s="419"/>
      <c r="C542" s="337" t="s">
        <v>1217</v>
      </c>
      <c r="D542" s="338">
        <v>1.1252</v>
      </c>
      <c r="E542" s="337" t="s">
        <v>1206</v>
      </c>
      <c r="F542" s="339" t="s">
        <v>311</v>
      </c>
      <c r="G542" s="337" t="s">
        <v>1207</v>
      </c>
      <c r="H542" s="337" t="s">
        <v>1193</v>
      </c>
      <c r="I542" s="337" t="s">
        <v>910</v>
      </c>
    </row>
    <row r="543" spans="1:9" ht="15" customHeight="1">
      <c r="A543" s="337">
        <v>492</v>
      </c>
      <c r="B543" s="419"/>
      <c r="C543" s="337" t="s">
        <v>1218</v>
      </c>
      <c r="D543" s="338">
        <v>2.1785000000000001</v>
      </c>
      <c r="E543" s="337" t="s">
        <v>1206</v>
      </c>
      <c r="F543" s="339" t="s">
        <v>311</v>
      </c>
      <c r="G543" s="337" t="s">
        <v>1207</v>
      </c>
      <c r="H543" s="337" t="s">
        <v>1193</v>
      </c>
      <c r="I543" s="337" t="s">
        <v>910</v>
      </c>
    </row>
    <row r="544" spans="1:9" ht="15" customHeight="1">
      <c r="A544" s="337">
        <v>493</v>
      </c>
      <c r="B544" s="419"/>
      <c r="C544" s="337" t="s">
        <v>1219</v>
      </c>
      <c r="D544" s="338">
        <v>40.024799999999999</v>
      </c>
      <c r="E544" s="337" t="s">
        <v>1206</v>
      </c>
      <c r="F544" s="339" t="s">
        <v>311</v>
      </c>
      <c r="G544" s="337" t="s">
        <v>1207</v>
      </c>
      <c r="H544" s="337" t="s">
        <v>1193</v>
      </c>
      <c r="I544" s="337" t="s">
        <v>910</v>
      </c>
    </row>
    <row r="545" spans="1:9" ht="15" customHeight="1">
      <c r="A545" s="337">
        <v>494</v>
      </c>
      <c r="B545" s="419"/>
      <c r="C545" s="337" t="s">
        <v>1220</v>
      </c>
      <c r="D545" s="338">
        <v>0.83930000000000005</v>
      </c>
      <c r="E545" s="337" t="s">
        <v>1206</v>
      </c>
      <c r="F545" s="339" t="s">
        <v>311</v>
      </c>
      <c r="G545" s="337" t="s">
        <v>1207</v>
      </c>
      <c r="H545" s="337" t="s">
        <v>1193</v>
      </c>
      <c r="I545" s="337" t="s">
        <v>910</v>
      </c>
    </row>
    <row r="546" spans="1:9" s="112" customFormat="1" ht="21" customHeight="1">
      <c r="A546" s="417" t="s">
        <v>298</v>
      </c>
      <c r="B546" s="418"/>
      <c r="C546" s="418"/>
      <c r="D546" s="343">
        <f>SUM(D525:D545)</f>
        <v>369.36489999999992</v>
      </c>
      <c r="E546" s="403" t="s">
        <v>311</v>
      </c>
      <c r="F546" s="406"/>
      <c r="G546" s="406"/>
      <c r="H546" s="406"/>
      <c r="I546" s="407"/>
    </row>
    <row r="547" spans="1:9" ht="15" customHeight="1">
      <c r="A547" s="337">
        <v>495</v>
      </c>
      <c r="B547" s="419" t="s">
        <v>1221</v>
      </c>
      <c r="C547" s="337" t="s">
        <v>59</v>
      </c>
      <c r="D547" s="338">
        <v>1.8030000000000002</v>
      </c>
      <c r="E547" s="337" t="s">
        <v>1222</v>
      </c>
      <c r="F547" s="339" t="s">
        <v>311</v>
      </c>
      <c r="G547" s="337" t="s">
        <v>1223</v>
      </c>
      <c r="H547" s="337" t="s">
        <v>1224</v>
      </c>
      <c r="I547" s="337" t="s">
        <v>1225</v>
      </c>
    </row>
    <row r="548" spans="1:9" ht="15" customHeight="1">
      <c r="A548" s="337">
        <v>496</v>
      </c>
      <c r="B548" s="419"/>
      <c r="C548" s="337" t="s">
        <v>1226</v>
      </c>
      <c r="D548" s="338">
        <v>1.0700000000000001E-2</v>
      </c>
      <c r="E548" s="337" t="s">
        <v>1227</v>
      </c>
      <c r="F548" s="339" t="s">
        <v>311</v>
      </c>
      <c r="G548" s="337" t="s">
        <v>25</v>
      </c>
      <c r="H548" s="337" t="s">
        <v>1228</v>
      </c>
      <c r="I548" s="337" t="s">
        <v>1229</v>
      </c>
    </row>
    <row r="549" spans="1:9" ht="15" customHeight="1">
      <c r="A549" s="337">
        <v>497</v>
      </c>
      <c r="B549" s="419"/>
      <c r="C549" s="337" t="s">
        <v>1230</v>
      </c>
      <c r="D549" s="338">
        <v>7.2700000000000001E-2</v>
      </c>
      <c r="E549" s="337" t="s">
        <v>1227</v>
      </c>
      <c r="F549" s="339" t="s">
        <v>311</v>
      </c>
      <c r="G549" s="337" t="s">
        <v>25</v>
      </c>
      <c r="H549" s="337" t="s">
        <v>1228</v>
      </c>
      <c r="I549" s="337" t="s">
        <v>1229</v>
      </c>
    </row>
    <row r="550" spans="1:9" ht="15" customHeight="1">
      <c r="A550" s="337">
        <v>498</v>
      </c>
      <c r="B550" s="419"/>
      <c r="C550" s="337" t="s">
        <v>1231</v>
      </c>
      <c r="D550" s="338">
        <v>4.0000000000000002E-4</v>
      </c>
      <c r="E550" s="337" t="s">
        <v>1227</v>
      </c>
      <c r="F550" s="339" t="s">
        <v>311</v>
      </c>
      <c r="G550" s="337" t="s">
        <v>25</v>
      </c>
      <c r="H550" s="337" t="s">
        <v>1228</v>
      </c>
      <c r="I550" s="337" t="s">
        <v>1229</v>
      </c>
    </row>
    <row r="551" spans="1:9" ht="15" customHeight="1">
      <c r="A551" s="337">
        <v>499</v>
      </c>
      <c r="B551" s="419"/>
      <c r="C551" s="337" t="s">
        <v>1232</v>
      </c>
      <c r="D551" s="338">
        <v>7.8700000000000006E-2</v>
      </c>
      <c r="E551" s="337" t="s">
        <v>1233</v>
      </c>
      <c r="F551" s="339" t="s">
        <v>311</v>
      </c>
      <c r="G551" s="337" t="s">
        <v>25</v>
      </c>
      <c r="H551" s="337" t="s">
        <v>1228</v>
      </c>
      <c r="I551" s="337" t="s">
        <v>1229</v>
      </c>
    </row>
    <row r="552" spans="1:9" ht="15" customHeight="1">
      <c r="A552" s="337">
        <v>500</v>
      </c>
      <c r="B552" s="419"/>
      <c r="C552" s="337" t="s">
        <v>1234</v>
      </c>
      <c r="D552" s="338">
        <v>5.0000000000000001E-4</v>
      </c>
      <c r="E552" s="337" t="s">
        <v>1233</v>
      </c>
      <c r="F552" s="339" t="s">
        <v>311</v>
      </c>
      <c r="G552" s="337" t="s">
        <v>25</v>
      </c>
      <c r="H552" s="337" t="s">
        <v>1228</v>
      </c>
      <c r="I552" s="337" t="s">
        <v>1229</v>
      </c>
    </row>
    <row r="553" spans="1:9" s="112" customFormat="1" ht="21" customHeight="1">
      <c r="A553" s="417" t="s">
        <v>298</v>
      </c>
      <c r="B553" s="418"/>
      <c r="C553" s="418"/>
      <c r="D553" s="343">
        <f>SUM(D547:D552)</f>
        <v>1.966</v>
      </c>
      <c r="E553" s="403" t="s">
        <v>311</v>
      </c>
      <c r="F553" s="406"/>
      <c r="G553" s="406"/>
      <c r="H553" s="406"/>
      <c r="I553" s="407"/>
    </row>
    <row r="554" spans="1:9" ht="15" customHeight="1">
      <c r="A554" s="337">
        <v>501</v>
      </c>
      <c r="B554" s="419" t="s">
        <v>17</v>
      </c>
      <c r="C554" s="337" t="s">
        <v>1235</v>
      </c>
      <c r="D554" s="338">
        <v>0.14850000000000002</v>
      </c>
      <c r="E554" s="337" t="s">
        <v>1236</v>
      </c>
      <c r="F554" s="339" t="s">
        <v>311</v>
      </c>
      <c r="G554" s="337" t="s">
        <v>1237</v>
      </c>
      <c r="H554" s="337" t="s">
        <v>1238</v>
      </c>
      <c r="I554" s="337" t="s">
        <v>1239</v>
      </c>
    </row>
    <row r="555" spans="1:9" ht="15" customHeight="1">
      <c r="A555" s="337">
        <v>502</v>
      </c>
      <c r="B555" s="419"/>
      <c r="C555" s="337" t="s">
        <v>1240</v>
      </c>
      <c r="D555" s="338">
        <v>6.5000000000000006E-3</v>
      </c>
      <c r="E555" s="337" t="s">
        <v>1236</v>
      </c>
      <c r="F555" s="339" t="s">
        <v>311</v>
      </c>
      <c r="G555" s="337" t="s">
        <v>1237</v>
      </c>
      <c r="H555" s="337" t="s">
        <v>1238</v>
      </c>
      <c r="I555" s="337" t="s">
        <v>1239</v>
      </c>
    </row>
    <row r="556" spans="1:9" ht="15" customHeight="1">
      <c r="A556" s="337">
        <v>503</v>
      </c>
      <c r="B556" s="419"/>
      <c r="C556" s="337" t="s">
        <v>1241</v>
      </c>
      <c r="D556" s="338">
        <v>1.2200000000000001E-2</v>
      </c>
      <c r="E556" s="337" t="s">
        <v>1236</v>
      </c>
      <c r="F556" s="339" t="s">
        <v>311</v>
      </c>
      <c r="G556" s="337" t="s">
        <v>1237</v>
      </c>
      <c r="H556" s="337" t="s">
        <v>1238</v>
      </c>
      <c r="I556" s="337" t="s">
        <v>1239</v>
      </c>
    </row>
    <row r="557" spans="1:9" ht="15" customHeight="1">
      <c r="A557" s="337">
        <v>504</v>
      </c>
      <c r="B557" s="419"/>
      <c r="C557" s="337" t="s">
        <v>1242</v>
      </c>
      <c r="D557" s="338">
        <v>0.31010000000000004</v>
      </c>
      <c r="E557" s="337" t="s">
        <v>1236</v>
      </c>
      <c r="F557" s="339" t="s">
        <v>311</v>
      </c>
      <c r="G557" s="337" t="s">
        <v>1237</v>
      </c>
      <c r="H557" s="337" t="s">
        <v>1238</v>
      </c>
      <c r="I557" s="337" t="s">
        <v>1239</v>
      </c>
    </row>
    <row r="558" spans="1:9" ht="15" customHeight="1">
      <c r="A558" s="337">
        <v>505</v>
      </c>
      <c r="B558" s="419"/>
      <c r="C558" s="337" t="s">
        <v>10</v>
      </c>
      <c r="D558" s="338">
        <v>0.22660000000000002</v>
      </c>
      <c r="E558" s="337" t="s">
        <v>1236</v>
      </c>
      <c r="F558" s="339" t="s">
        <v>311</v>
      </c>
      <c r="G558" s="337" t="s">
        <v>1237</v>
      </c>
      <c r="H558" s="337" t="s">
        <v>1238</v>
      </c>
      <c r="I558" s="337" t="s">
        <v>1239</v>
      </c>
    </row>
    <row r="559" spans="1:9" ht="15" customHeight="1">
      <c r="A559" s="337">
        <v>506</v>
      </c>
      <c r="B559" s="419"/>
      <c r="C559" s="337" t="s">
        <v>8</v>
      </c>
      <c r="D559" s="338">
        <v>0.30970000000000003</v>
      </c>
      <c r="E559" s="337" t="s">
        <v>1236</v>
      </c>
      <c r="F559" s="339" t="s">
        <v>311</v>
      </c>
      <c r="G559" s="337" t="s">
        <v>1237</v>
      </c>
      <c r="H559" s="337" t="s">
        <v>1238</v>
      </c>
      <c r="I559" s="337" t="s">
        <v>1239</v>
      </c>
    </row>
    <row r="560" spans="1:9" ht="15" customHeight="1">
      <c r="A560" s="337">
        <v>507</v>
      </c>
      <c r="B560" s="419"/>
      <c r="C560" s="337" t="s">
        <v>1243</v>
      </c>
      <c r="D560" s="338">
        <v>0.22720000000000001</v>
      </c>
      <c r="E560" s="337" t="s">
        <v>1236</v>
      </c>
      <c r="F560" s="339" t="s">
        <v>311</v>
      </c>
      <c r="G560" s="337" t="s">
        <v>1237</v>
      </c>
      <c r="H560" s="337" t="s">
        <v>1238</v>
      </c>
      <c r="I560" s="337" t="s">
        <v>1239</v>
      </c>
    </row>
    <row r="561" spans="1:9" ht="15" customHeight="1">
      <c r="A561" s="337">
        <v>508</v>
      </c>
      <c r="B561" s="419"/>
      <c r="C561" s="337" t="s">
        <v>1004</v>
      </c>
      <c r="D561" s="338">
        <v>0.16830000000000001</v>
      </c>
      <c r="E561" s="337" t="s">
        <v>1236</v>
      </c>
      <c r="F561" s="339" t="s">
        <v>311</v>
      </c>
      <c r="G561" s="337" t="s">
        <v>1237</v>
      </c>
      <c r="H561" s="337" t="s">
        <v>1238</v>
      </c>
      <c r="I561" s="337" t="s">
        <v>1239</v>
      </c>
    </row>
    <row r="562" spans="1:9" ht="15" customHeight="1">
      <c r="A562" s="337">
        <v>509</v>
      </c>
      <c r="B562" s="419"/>
      <c r="C562" s="337" t="s">
        <v>1005</v>
      </c>
      <c r="D562" s="338">
        <v>2.1600000000000001E-2</v>
      </c>
      <c r="E562" s="337" t="s">
        <v>1236</v>
      </c>
      <c r="F562" s="339" t="s">
        <v>311</v>
      </c>
      <c r="G562" s="337" t="s">
        <v>1237</v>
      </c>
      <c r="H562" s="337" t="s">
        <v>1238</v>
      </c>
      <c r="I562" s="337" t="s">
        <v>1239</v>
      </c>
    </row>
    <row r="563" spans="1:9" ht="15" customHeight="1">
      <c r="A563" s="337">
        <v>510</v>
      </c>
      <c r="B563" s="419"/>
      <c r="C563" s="337" t="s">
        <v>1244</v>
      </c>
      <c r="D563" s="338">
        <v>2.81E-2</v>
      </c>
      <c r="E563" s="337" t="s">
        <v>1236</v>
      </c>
      <c r="F563" s="339" t="s">
        <v>311</v>
      </c>
      <c r="G563" s="337" t="s">
        <v>1237</v>
      </c>
      <c r="H563" s="337" t="s">
        <v>1238</v>
      </c>
      <c r="I563" s="337" t="s">
        <v>1239</v>
      </c>
    </row>
    <row r="564" spans="1:9" ht="15" customHeight="1">
      <c r="A564" s="337">
        <v>511</v>
      </c>
      <c r="B564" s="419"/>
      <c r="C564" s="337" t="s">
        <v>1245</v>
      </c>
      <c r="D564" s="338">
        <v>6.5000000000000006E-3</v>
      </c>
      <c r="E564" s="337" t="s">
        <v>1236</v>
      </c>
      <c r="F564" s="339" t="s">
        <v>311</v>
      </c>
      <c r="G564" s="337" t="s">
        <v>1237</v>
      </c>
      <c r="H564" s="337" t="s">
        <v>1238</v>
      </c>
      <c r="I564" s="337" t="s">
        <v>1239</v>
      </c>
    </row>
    <row r="565" spans="1:9" ht="15" customHeight="1">
      <c r="A565" s="337">
        <v>512</v>
      </c>
      <c r="B565" s="419"/>
      <c r="C565" s="337" t="s">
        <v>1246</v>
      </c>
      <c r="D565" s="338">
        <v>0.76729999999999998</v>
      </c>
      <c r="E565" s="337" t="s">
        <v>1236</v>
      </c>
      <c r="F565" s="339" t="s">
        <v>311</v>
      </c>
      <c r="G565" s="337" t="s">
        <v>1237</v>
      </c>
      <c r="H565" s="337" t="s">
        <v>1238</v>
      </c>
      <c r="I565" s="337" t="s">
        <v>1239</v>
      </c>
    </row>
    <row r="566" spans="1:9" ht="15" customHeight="1">
      <c r="A566" s="337">
        <v>513</v>
      </c>
      <c r="B566" s="419"/>
      <c r="C566" s="337" t="s">
        <v>1247</v>
      </c>
      <c r="D566" s="338">
        <v>1.2075</v>
      </c>
      <c r="E566" s="337" t="s">
        <v>1236</v>
      </c>
      <c r="F566" s="339" t="s">
        <v>311</v>
      </c>
      <c r="G566" s="337" t="s">
        <v>1237</v>
      </c>
      <c r="H566" s="337" t="s">
        <v>1238</v>
      </c>
      <c r="I566" s="337" t="s">
        <v>1239</v>
      </c>
    </row>
    <row r="567" spans="1:9" ht="15" customHeight="1">
      <c r="A567" s="337">
        <v>514</v>
      </c>
      <c r="B567" s="419"/>
      <c r="C567" s="337" t="s">
        <v>1248</v>
      </c>
      <c r="D567" s="338">
        <v>0.29500000000000004</v>
      </c>
      <c r="E567" s="337" t="s">
        <v>1236</v>
      </c>
      <c r="F567" s="339" t="s">
        <v>311</v>
      </c>
      <c r="G567" s="337" t="s">
        <v>1237</v>
      </c>
      <c r="H567" s="337" t="s">
        <v>1238</v>
      </c>
      <c r="I567" s="337" t="s">
        <v>1239</v>
      </c>
    </row>
    <row r="568" spans="1:9" ht="15" customHeight="1">
      <c r="A568" s="337">
        <v>515</v>
      </c>
      <c r="B568" s="419"/>
      <c r="C568" s="337" t="s">
        <v>1249</v>
      </c>
      <c r="D568" s="338">
        <v>8.4500000000000006E-2</v>
      </c>
      <c r="E568" s="337" t="s">
        <v>1236</v>
      </c>
      <c r="F568" s="339" t="s">
        <v>311</v>
      </c>
      <c r="G568" s="337" t="s">
        <v>1237</v>
      </c>
      <c r="H568" s="337" t="s">
        <v>1238</v>
      </c>
      <c r="I568" s="337" t="s">
        <v>1239</v>
      </c>
    </row>
    <row r="569" spans="1:9" ht="15" customHeight="1">
      <c r="A569" s="337">
        <v>516</v>
      </c>
      <c r="B569" s="419"/>
      <c r="C569" s="337" t="s">
        <v>1250</v>
      </c>
      <c r="D569" s="338">
        <v>9.1499999999999998E-2</v>
      </c>
      <c r="E569" s="337" t="s">
        <v>1236</v>
      </c>
      <c r="F569" s="339" t="s">
        <v>311</v>
      </c>
      <c r="G569" s="337" t="s">
        <v>1237</v>
      </c>
      <c r="H569" s="337" t="s">
        <v>1238</v>
      </c>
      <c r="I569" s="337" t="s">
        <v>1239</v>
      </c>
    </row>
    <row r="570" spans="1:9" ht="15" customHeight="1">
      <c r="A570" s="337">
        <v>517</v>
      </c>
      <c r="B570" s="419"/>
      <c r="C570" s="337" t="s">
        <v>1251</v>
      </c>
      <c r="D570" s="338">
        <v>5.1400000000000001E-2</v>
      </c>
      <c r="E570" s="337" t="s">
        <v>1236</v>
      </c>
      <c r="F570" s="339" t="s">
        <v>311</v>
      </c>
      <c r="G570" s="337" t="s">
        <v>1237</v>
      </c>
      <c r="H570" s="337" t="s">
        <v>1238</v>
      </c>
      <c r="I570" s="337" t="s">
        <v>1239</v>
      </c>
    </row>
    <row r="571" spans="1:9" ht="15" customHeight="1">
      <c r="A571" s="337">
        <v>518</v>
      </c>
      <c r="B571" s="419"/>
      <c r="C571" s="337" t="s">
        <v>1252</v>
      </c>
      <c r="D571" s="338">
        <v>0.32690000000000002</v>
      </c>
      <c r="E571" s="337" t="s">
        <v>1236</v>
      </c>
      <c r="F571" s="339" t="s">
        <v>311</v>
      </c>
      <c r="G571" s="337" t="s">
        <v>1237</v>
      </c>
      <c r="H571" s="337" t="s">
        <v>1238</v>
      </c>
      <c r="I571" s="337" t="s">
        <v>1239</v>
      </c>
    </row>
    <row r="572" spans="1:9" ht="15" customHeight="1">
      <c r="A572" s="337">
        <v>519</v>
      </c>
      <c r="B572" s="419"/>
      <c r="C572" s="337" t="s">
        <v>1253</v>
      </c>
      <c r="D572" s="338">
        <v>0.32930000000000004</v>
      </c>
      <c r="E572" s="337" t="s">
        <v>1236</v>
      </c>
      <c r="F572" s="339" t="s">
        <v>311</v>
      </c>
      <c r="G572" s="337" t="s">
        <v>1237</v>
      </c>
      <c r="H572" s="337" t="s">
        <v>1238</v>
      </c>
      <c r="I572" s="337" t="s">
        <v>1239</v>
      </c>
    </row>
    <row r="573" spans="1:9" ht="15" customHeight="1">
      <c r="A573" s="337">
        <v>520</v>
      </c>
      <c r="B573" s="419"/>
      <c r="C573" s="337" t="s">
        <v>1254</v>
      </c>
      <c r="D573" s="338">
        <v>0.28620000000000001</v>
      </c>
      <c r="E573" s="337" t="s">
        <v>1236</v>
      </c>
      <c r="F573" s="339" t="s">
        <v>311</v>
      </c>
      <c r="G573" s="337" t="s">
        <v>1237</v>
      </c>
      <c r="H573" s="337" t="s">
        <v>1238</v>
      </c>
      <c r="I573" s="337" t="s">
        <v>1239</v>
      </c>
    </row>
    <row r="574" spans="1:9" ht="15" customHeight="1">
      <c r="A574" s="337">
        <v>521</v>
      </c>
      <c r="B574" s="419"/>
      <c r="C574" s="337" t="s">
        <v>1255</v>
      </c>
      <c r="D574" s="338">
        <v>0.04</v>
      </c>
      <c r="E574" s="337" t="s">
        <v>1236</v>
      </c>
      <c r="F574" s="339" t="s">
        <v>311</v>
      </c>
      <c r="G574" s="337" t="s">
        <v>1237</v>
      </c>
      <c r="H574" s="337" t="s">
        <v>1238</v>
      </c>
      <c r="I574" s="337" t="s">
        <v>1239</v>
      </c>
    </row>
    <row r="575" spans="1:9" ht="15" customHeight="1">
      <c r="A575" s="337">
        <v>522</v>
      </c>
      <c r="B575" s="419"/>
      <c r="C575" s="337" t="s">
        <v>1256</v>
      </c>
      <c r="D575" s="338">
        <v>3.6200000000000003E-2</v>
      </c>
      <c r="E575" s="337" t="s">
        <v>1236</v>
      </c>
      <c r="F575" s="339" t="s">
        <v>311</v>
      </c>
      <c r="G575" s="337" t="s">
        <v>1237</v>
      </c>
      <c r="H575" s="337" t="s">
        <v>1238</v>
      </c>
      <c r="I575" s="337" t="s">
        <v>1239</v>
      </c>
    </row>
    <row r="576" spans="1:9" ht="15" customHeight="1">
      <c r="A576" s="337">
        <v>523</v>
      </c>
      <c r="B576" s="419"/>
      <c r="C576" s="337" t="s">
        <v>624</v>
      </c>
      <c r="D576" s="338">
        <v>0.32369999999999999</v>
      </c>
      <c r="E576" s="337" t="s">
        <v>1236</v>
      </c>
      <c r="F576" s="339" t="s">
        <v>311</v>
      </c>
      <c r="G576" s="337" t="s">
        <v>1237</v>
      </c>
      <c r="H576" s="337" t="s">
        <v>1238</v>
      </c>
      <c r="I576" s="337" t="s">
        <v>1239</v>
      </c>
    </row>
    <row r="577" spans="1:9" s="112" customFormat="1" ht="21" customHeight="1">
      <c r="A577" s="417" t="s">
        <v>298</v>
      </c>
      <c r="B577" s="418"/>
      <c r="C577" s="418"/>
      <c r="D577" s="343">
        <f>SUM(D554:D576)</f>
        <v>5.3047999999999993</v>
      </c>
      <c r="E577" s="403" t="s">
        <v>311</v>
      </c>
      <c r="F577" s="406"/>
      <c r="G577" s="406"/>
      <c r="H577" s="406"/>
      <c r="I577" s="407"/>
    </row>
    <row r="578" spans="1:9" ht="49.5" customHeight="1">
      <c r="A578" s="337">
        <v>524</v>
      </c>
      <c r="B578" s="344" t="s">
        <v>1257</v>
      </c>
      <c r="C578" s="337" t="s">
        <v>1258</v>
      </c>
      <c r="D578" s="338">
        <v>1.2767000000000002</v>
      </c>
      <c r="E578" s="337" t="s">
        <v>1259</v>
      </c>
      <c r="F578" s="339" t="s">
        <v>311</v>
      </c>
      <c r="G578" s="337" t="s">
        <v>1260</v>
      </c>
      <c r="H578" s="337" t="s">
        <v>1261</v>
      </c>
      <c r="I578" s="337" t="s">
        <v>1262</v>
      </c>
    </row>
    <row r="579" spans="1:9" s="112" customFormat="1" ht="21" customHeight="1">
      <c r="A579" s="417" t="s">
        <v>298</v>
      </c>
      <c r="B579" s="418"/>
      <c r="C579" s="418"/>
      <c r="D579" s="343">
        <f>SUM(D578)</f>
        <v>1.2767000000000002</v>
      </c>
      <c r="E579" s="403" t="s">
        <v>311</v>
      </c>
      <c r="F579" s="406"/>
      <c r="G579" s="406"/>
      <c r="H579" s="406"/>
      <c r="I579" s="407"/>
    </row>
    <row r="580" spans="1:9" ht="55.5" customHeight="1">
      <c r="A580" s="337">
        <v>525</v>
      </c>
      <c r="B580" s="344" t="s">
        <v>1263</v>
      </c>
      <c r="C580" s="337" t="s">
        <v>1264</v>
      </c>
      <c r="D580" s="338">
        <v>6.5000000000000006E-3</v>
      </c>
      <c r="E580" s="337" t="s">
        <v>1265</v>
      </c>
      <c r="F580" s="339" t="s">
        <v>311</v>
      </c>
      <c r="G580" s="337" t="s">
        <v>1266</v>
      </c>
      <c r="H580" s="337" t="s">
        <v>1267</v>
      </c>
      <c r="I580" s="337" t="s">
        <v>910</v>
      </c>
    </row>
    <row r="581" spans="1:9" s="112" customFormat="1" ht="21" customHeight="1">
      <c r="A581" s="417" t="s">
        <v>298</v>
      </c>
      <c r="B581" s="418"/>
      <c r="C581" s="418"/>
      <c r="D581" s="343">
        <f>SUM(D580)</f>
        <v>6.5000000000000006E-3</v>
      </c>
      <c r="E581" s="403" t="s">
        <v>311</v>
      </c>
      <c r="F581" s="406"/>
      <c r="G581" s="406"/>
      <c r="H581" s="406"/>
      <c r="I581" s="407"/>
    </row>
    <row r="582" spans="1:9" ht="30" customHeight="1">
      <c r="A582" s="337">
        <v>526</v>
      </c>
      <c r="B582" s="419" t="s">
        <v>42</v>
      </c>
      <c r="C582" s="337" t="s">
        <v>1268</v>
      </c>
      <c r="D582" s="338">
        <v>0.66490000000000005</v>
      </c>
      <c r="E582" s="337" t="s">
        <v>1269</v>
      </c>
      <c r="F582" s="339" t="s">
        <v>311</v>
      </c>
      <c r="G582" s="337" t="s">
        <v>43</v>
      </c>
      <c r="H582" s="337" t="s">
        <v>1180</v>
      </c>
      <c r="I582" s="337" t="s">
        <v>1270</v>
      </c>
    </row>
    <row r="583" spans="1:9" ht="30" customHeight="1">
      <c r="A583" s="337">
        <v>527</v>
      </c>
      <c r="B583" s="419"/>
      <c r="C583" s="337" t="s">
        <v>63</v>
      </c>
      <c r="D583" s="338">
        <v>2.3300000000000001E-2</v>
      </c>
      <c r="E583" s="337" t="s">
        <v>1271</v>
      </c>
      <c r="F583" s="339" t="s">
        <v>311</v>
      </c>
      <c r="G583" s="337" t="s">
        <v>1272</v>
      </c>
      <c r="H583" s="337" t="s">
        <v>1273</v>
      </c>
      <c r="I583" s="337" t="s">
        <v>1274</v>
      </c>
    </row>
    <row r="584" spans="1:9" s="112" customFormat="1" ht="21" customHeight="1">
      <c r="A584" s="417" t="s">
        <v>298</v>
      </c>
      <c r="B584" s="418"/>
      <c r="C584" s="418"/>
      <c r="D584" s="343">
        <f>SUM(D582:D583)</f>
        <v>0.68820000000000003</v>
      </c>
      <c r="E584" s="403" t="s">
        <v>311</v>
      </c>
      <c r="F584" s="406"/>
      <c r="G584" s="406"/>
      <c r="H584" s="406"/>
      <c r="I584" s="407"/>
    </row>
    <row r="585" spans="1:9" ht="15" customHeight="1">
      <c r="A585" s="337">
        <v>528</v>
      </c>
      <c r="B585" s="419" t="s">
        <v>1275</v>
      </c>
      <c r="C585" s="337" t="s">
        <v>54</v>
      </c>
      <c r="D585" s="338">
        <v>3.4536000000000002</v>
      </c>
      <c r="E585" s="337" t="s">
        <v>1276</v>
      </c>
      <c r="F585" s="339" t="s">
        <v>311</v>
      </c>
      <c r="G585" s="337" t="s">
        <v>55</v>
      </c>
      <c r="H585" s="337" t="s">
        <v>1277</v>
      </c>
      <c r="I585" s="337" t="s">
        <v>1278</v>
      </c>
    </row>
    <row r="586" spans="1:9" ht="15" customHeight="1">
      <c r="A586" s="337">
        <v>529</v>
      </c>
      <c r="B586" s="419"/>
      <c r="C586" s="337" t="s">
        <v>1279</v>
      </c>
      <c r="D586" s="338">
        <v>0.2157</v>
      </c>
      <c r="E586" s="337" t="s">
        <v>66</v>
      </c>
      <c r="F586" s="339" t="s">
        <v>311</v>
      </c>
      <c r="G586" s="337" t="s">
        <v>57</v>
      </c>
      <c r="H586" s="337" t="s">
        <v>1280</v>
      </c>
      <c r="I586" s="337" t="s">
        <v>1281</v>
      </c>
    </row>
    <row r="587" spans="1:9" ht="15" customHeight="1">
      <c r="A587" s="337">
        <v>530</v>
      </c>
      <c r="B587" s="419"/>
      <c r="C587" s="337" t="s">
        <v>1282</v>
      </c>
      <c r="D587" s="338">
        <v>0.1779</v>
      </c>
      <c r="E587" s="337" t="s">
        <v>66</v>
      </c>
      <c r="F587" s="339" t="s">
        <v>311</v>
      </c>
      <c r="G587" s="337" t="s">
        <v>57</v>
      </c>
      <c r="H587" s="337" t="s">
        <v>1280</v>
      </c>
      <c r="I587" s="337" t="s">
        <v>1281</v>
      </c>
    </row>
    <row r="588" spans="1:9" ht="15" customHeight="1">
      <c r="A588" s="337">
        <v>531</v>
      </c>
      <c r="B588" s="419"/>
      <c r="C588" s="337" t="s">
        <v>1283</v>
      </c>
      <c r="D588" s="338">
        <v>0.1326</v>
      </c>
      <c r="E588" s="337" t="s">
        <v>66</v>
      </c>
      <c r="F588" s="339" t="s">
        <v>311</v>
      </c>
      <c r="G588" s="337" t="s">
        <v>57</v>
      </c>
      <c r="H588" s="337" t="s">
        <v>1280</v>
      </c>
      <c r="I588" s="337" t="s">
        <v>1281</v>
      </c>
    </row>
    <row r="589" spans="1:9" ht="15" customHeight="1">
      <c r="A589" s="337">
        <v>532</v>
      </c>
      <c r="B589" s="419"/>
      <c r="C589" s="337" t="s">
        <v>1284</v>
      </c>
      <c r="D589" s="338">
        <v>5.6600000000000004E-2</v>
      </c>
      <c r="E589" s="337" t="s">
        <v>66</v>
      </c>
      <c r="F589" s="339" t="s">
        <v>311</v>
      </c>
      <c r="G589" s="337" t="s">
        <v>57</v>
      </c>
      <c r="H589" s="337" t="s">
        <v>1280</v>
      </c>
      <c r="I589" s="337" t="s">
        <v>1281</v>
      </c>
    </row>
    <row r="590" spans="1:9" ht="15" customHeight="1">
      <c r="A590" s="337">
        <v>533</v>
      </c>
      <c r="B590" s="419"/>
      <c r="C590" s="337" t="s">
        <v>1285</v>
      </c>
      <c r="D590" s="338">
        <v>0.59130000000000005</v>
      </c>
      <c r="E590" s="337" t="s">
        <v>66</v>
      </c>
      <c r="F590" s="339" t="s">
        <v>311</v>
      </c>
      <c r="G590" s="337" t="s">
        <v>57</v>
      </c>
      <c r="H590" s="337" t="s">
        <v>1280</v>
      </c>
      <c r="I590" s="337" t="s">
        <v>1281</v>
      </c>
    </row>
    <row r="591" spans="1:9" ht="15" customHeight="1">
      <c r="A591" s="337">
        <v>534</v>
      </c>
      <c r="B591" s="419"/>
      <c r="C591" s="337" t="s">
        <v>1286</v>
      </c>
      <c r="D591" s="338">
        <v>1.3482000000000001</v>
      </c>
      <c r="E591" s="337" t="s">
        <v>66</v>
      </c>
      <c r="F591" s="339" t="s">
        <v>311</v>
      </c>
      <c r="G591" s="337" t="s">
        <v>57</v>
      </c>
      <c r="H591" s="337" t="s">
        <v>1280</v>
      </c>
      <c r="I591" s="337" t="s">
        <v>1281</v>
      </c>
    </row>
    <row r="592" spans="1:9" ht="15" customHeight="1">
      <c r="A592" s="337">
        <v>535</v>
      </c>
      <c r="B592" s="419"/>
      <c r="C592" s="337" t="s">
        <v>1287</v>
      </c>
      <c r="D592" s="338">
        <v>2.3167</v>
      </c>
      <c r="E592" s="337" t="s">
        <v>66</v>
      </c>
      <c r="F592" s="339" t="s">
        <v>311</v>
      </c>
      <c r="G592" s="337" t="s">
        <v>57</v>
      </c>
      <c r="H592" s="337" t="s">
        <v>1280</v>
      </c>
      <c r="I592" s="337" t="s">
        <v>1281</v>
      </c>
    </row>
    <row r="593" spans="1:9" ht="15" customHeight="1">
      <c r="A593" s="337">
        <v>536</v>
      </c>
      <c r="B593" s="419"/>
      <c r="C593" s="337" t="s">
        <v>1288</v>
      </c>
      <c r="D593" s="338">
        <v>2.6000000000000002E-2</v>
      </c>
      <c r="E593" s="337" t="s">
        <v>66</v>
      </c>
      <c r="F593" s="339" t="s">
        <v>311</v>
      </c>
      <c r="G593" s="337" t="s">
        <v>57</v>
      </c>
      <c r="H593" s="337" t="s">
        <v>1280</v>
      </c>
      <c r="I593" s="337" t="s">
        <v>1281</v>
      </c>
    </row>
    <row r="594" spans="1:9" ht="15" customHeight="1">
      <c r="A594" s="337">
        <v>537</v>
      </c>
      <c r="B594" s="419"/>
      <c r="C594" s="337" t="s">
        <v>1289</v>
      </c>
      <c r="D594" s="338">
        <v>5.0373000000000001</v>
      </c>
      <c r="E594" s="337" t="s">
        <v>66</v>
      </c>
      <c r="F594" s="339" t="s">
        <v>311</v>
      </c>
      <c r="G594" s="337" t="s">
        <v>57</v>
      </c>
      <c r="H594" s="337" t="s">
        <v>1280</v>
      </c>
      <c r="I594" s="337" t="s">
        <v>1281</v>
      </c>
    </row>
    <row r="595" spans="1:9" ht="15" customHeight="1">
      <c r="A595" s="337">
        <v>538</v>
      </c>
      <c r="B595" s="419"/>
      <c r="C595" s="337" t="s">
        <v>51</v>
      </c>
      <c r="D595" s="338">
        <v>0.32130000000000003</v>
      </c>
      <c r="E595" s="337" t="s">
        <v>1290</v>
      </c>
      <c r="F595" s="339" t="s">
        <v>311</v>
      </c>
      <c r="G595" s="337" t="s">
        <v>52</v>
      </c>
      <c r="H595" s="337" t="s">
        <v>1291</v>
      </c>
      <c r="I595" s="337" t="s">
        <v>1292</v>
      </c>
    </row>
    <row r="596" spans="1:9" ht="15" customHeight="1">
      <c r="A596" s="337">
        <v>539</v>
      </c>
      <c r="B596" s="419"/>
      <c r="C596" s="337" t="s">
        <v>53</v>
      </c>
      <c r="D596" s="338">
        <v>3.78E-2</v>
      </c>
      <c r="E596" s="337" t="s">
        <v>1290</v>
      </c>
      <c r="F596" s="339" t="s">
        <v>311</v>
      </c>
      <c r="G596" s="337" t="s">
        <v>1293</v>
      </c>
      <c r="H596" s="337" t="s">
        <v>1291</v>
      </c>
      <c r="I596" s="337" t="s">
        <v>1294</v>
      </c>
    </row>
    <row r="597" spans="1:9" ht="15" customHeight="1">
      <c r="A597" s="337">
        <v>540</v>
      </c>
      <c r="B597" s="419"/>
      <c r="C597" s="337" t="s">
        <v>1295</v>
      </c>
      <c r="D597" s="338">
        <v>3.78E-2</v>
      </c>
      <c r="E597" s="337" t="s">
        <v>1296</v>
      </c>
      <c r="F597" s="339" t="s">
        <v>311</v>
      </c>
      <c r="G597" s="337" t="s">
        <v>12</v>
      </c>
      <c r="H597" s="337" t="s">
        <v>1297</v>
      </c>
      <c r="I597" s="337" t="s">
        <v>1298</v>
      </c>
    </row>
    <row r="598" spans="1:9" ht="15" customHeight="1">
      <c r="A598" s="337">
        <v>541</v>
      </c>
      <c r="B598" s="419"/>
      <c r="C598" s="337" t="s">
        <v>1299</v>
      </c>
      <c r="D598" s="338">
        <v>8.1364999999999998</v>
      </c>
      <c r="E598" s="337" t="s">
        <v>1296</v>
      </c>
      <c r="F598" s="339" t="s">
        <v>311</v>
      </c>
      <c r="G598" s="337" t="s">
        <v>12</v>
      </c>
      <c r="H598" s="337" t="s">
        <v>1297</v>
      </c>
      <c r="I598" s="337" t="s">
        <v>1298</v>
      </c>
    </row>
    <row r="599" spans="1:9" ht="15" customHeight="1">
      <c r="A599" s="337">
        <v>542</v>
      </c>
      <c r="B599" s="419"/>
      <c r="C599" s="337" t="s">
        <v>1300</v>
      </c>
      <c r="D599" s="338">
        <v>0.6492</v>
      </c>
      <c r="E599" s="337" t="s">
        <v>1296</v>
      </c>
      <c r="F599" s="339" t="s">
        <v>311</v>
      </c>
      <c r="G599" s="337" t="s">
        <v>1301</v>
      </c>
      <c r="H599" s="337" t="s">
        <v>1302</v>
      </c>
      <c r="I599" s="337" t="s">
        <v>1303</v>
      </c>
    </row>
    <row r="600" spans="1:9" ht="15" customHeight="1">
      <c r="A600" s="337">
        <v>543</v>
      </c>
      <c r="B600" s="419"/>
      <c r="C600" s="337" t="s">
        <v>1304</v>
      </c>
      <c r="D600" s="338">
        <v>0.44580000000000003</v>
      </c>
      <c r="E600" s="337" t="s">
        <v>1296</v>
      </c>
      <c r="F600" s="339" t="s">
        <v>311</v>
      </c>
      <c r="G600" s="337" t="s">
        <v>1301</v>
      </c>
      <c r="H600" s="337" t="s">
        <v>1302</v>
      </c>
      <c r="I600" s="337" t="s">
        <v>1303</v>
      </c>
    </row>
    <row r="601" spans="1:9" ht="15" customHeight="1">
      <c r="A601" s="337">
        <v>544</v>
      </c>
      <c r="B601" s="419"/>
      <c r="C601" s="337" t="s">
        <v>1305</v>
      </c>
      <c r="D601" s="338">
        <v>1.8651</v>
      </c>
      <c r="E601" s="337" t="s">
        <v>1296</v>
      </c>
      <c r="F601" s="339" t="s">
        <v>311</v>
      </c>
      <c r="G601" s="337" t="s">
        <v>1301</v>
      </c>
      <c r="H601" s="337" t="s">
        <v>1302</v>
      </c>
      <c r="I601" s="337" t="s">
        <v>1303</v>
      </c>
    </row>
    <row r="602" spans="1:9" ht="15" customHeight="1">
      <c r="A602" s="337">
        <v>545</v>
      </c>
      <c r="B602" s="419"/>
      <c r="C602" s="337" t="s">
        <v>1306</v>
      </c>
      <c r="D602" s="338">
        <v>0.37220000000000003</v>
      </c>
      <c r="E602" s="337" t="s">
        <v>1296</v>
      </c>
      <c r="F602" s="339" t="s">
        <v>311</v>
      </c>
      <c r="G602" s="337" t="s">
        <v>1301</v>
      </c>
      <c r="H602" s="337" t="s">
        <v>1302</v>
      </c>
      <c r="I602" s="337" t="s">
        <v>1303</v>
      </c>
    </row>
    <row r="603" spans="1:9" ht="15" customHeight="1">
      <c r="A603" s="337">
        <v>546</v>
      </c>
      <c r="B603" s="419"/>
      <c r="C603" s="337" t="s">
        <v>1307</v>
      </c>
      <c r="D603" s="338">
        <v>0.1472</v>
      </c>
      <c r="E603" s="337" t="s">
        <v>1296</v>
      </c>
      <c r="F603" s="339" t="s">
        <v>311</v>
      </c>
      <c r="G603" s="337" t="s">
        <v>1301</v>
      </c>
      <c r="H603" s="337" t="s">
        <v>1302</v>
      </c>
      <c r="I603" s="337" t="s">
        <v>1303</v>
      </c>
    </row>
    <row r="604" spans="1:9" ht="15" customHeight="1">
      <c r="A604" s="337">
        <v>547</v>
      </c>
      <c r="B604" s="419"/>
      <c r="C604" s="337" t="s">
        <v>1308</v>
      </c>
      <c r="D604" s="338">
        <v>0.76330000000000009</v>
      </c>
      <c r="E604" s="337" t="s">
        <v>1296</v>
      </c>
      <c r="F604" s="339" t="s">
        <v>311</v>
      </c>
      <c r="G604" s="337" t="s">
        <v>1301</v>
      </c>
      <c r="H604" s="337" t="s">
        <v>1302</v>
      </c>
      <c r="I604" s="337" t="s">
        <v>1303</v>
      </c>
    </row>
    <row r="605" spans="1:9" ht="15" customHeight="1">
      <c r="A605" s="337">
        <v>548</v>
      </c>
      <c r="B605" s="419"/>
      <c r="C605" s="337" t="s">
        <v>1309</v>
      </c>
      <c r="D605" s="338">
        <v>0.53270000000000006</v>
      </c>
      <c r="E605" s="337" t="s">
        <v>1296</v>
      </c>
      <c r="F605" s="339" t="s">
        <v>311</v>
      </c>
      <c r="G605" s="337" t="s">
        <v>1310</v>
      </c>
      <c r="H605" s="337" t="s">
        <v>1302</v>
      </c>
      <c r="I605" s="337" t="s">
        <v>1311</v>
      </c>
    </row>
    <row r="606" spans="1:9" ht="15" customHeight="1">
      <c r="A606" s="337">
        <v>549</v>
      </c>
      <c r="B606" s="419"/>
      <c r="C606" s="337" t="s">
        <v>1312</v>
      </c>
      <c r="D606" s="338">
        <v>0.34</v>
      </c>
      <c r="E606" s="337" t="s">
        <v>1313</v>
      </c>
      <c r="F606" s="339" t="s">
        <v>311</v>
      </c>
      <c r="G606" s="337" t="s">
        <v>28</v>
      </c>
      <c r="H606" s="337" t="s">
        <v>1314</v>
      </c>
      <c r="I606" s="337" t="s">
        <v>1315</v>
      </c>
    </row>
    <row r="607" spans="1:9" ht="15" customHeight="1">
      <c r="A607" s="337">
        <v>550</v>
      </c>
      <c r="B607" s="419"/>
      <c r="C607" s="337" t="s">
        <v>1316</v>
      </c>
      <c r="D607" s="338">
        <v>2.7982</v>
      </c>
      <c r="E607" s="337" t="s">
        <v>1313</v>
      </c>
      <c r="F607" s="339" t="s">
        <v>311</v>
      </c>
      <c r="G607" s="337" t="s">
        <v>28</v>
      </c>
      <c r="H607" s="337" t="s">
        <v>1314</v>
      </c>
      <c r="I607" s="337" t="s">
        <v>1315</v>
      </c>
    </row>
    <row r="608" spans="1:9" ht="15" customHeight="1">
      <c r="A608" s="337">
        <v>551</v>
      </c>
      <c r="B608" s="419"/>
      <c r="C608" s="337" t="s">
        <v>1317</v>
      </c>
      <c r="D608" s="338">
        <v>1.2570000000000001</v>
      </c>
      <c r="E608" s="337" t="s">
        <v>1318</v>
      </c>
      <c r="F608" s="339" t="s">
        <v>311</v>
      </c>
      <c r="G608" s="337" t="s">
        <v>62</v>
      </c>
      <c r="H608" s="337" t="s">
        <v>1319</v>
      </c>
      <c r="I608" s="337" t="s">
        <v>1320</v>
      </c>
    </row>
    <row r="609" spans="1:9" ht="15" customHeight="1">
      <c r="A609" s="337">
        <v>552</v>
      </c>
      <c r="B609" s="419"/>
      <c r="C609" s="337" t="s">
        <v>1321</v>
      </c>
      <c r="D609" s="338">
        <v>0.48000000000000004</v>
      </c>
      <c r="E609" s="337" t="s">
        <v>1318</v>
      </c>
      <c r="F609" s="339" t="s">
        <v>311</v>
      </c>
      <c r="G609" s="337" t="s">
        <v>1322</v>
      </c>
      <c r="H609" s="337" t="s">
        <v>1323</v>
      </c>
      <c r="I609" s="337" t="s">
        <v>1324</v>
      </c>
    </row>
    <row r="610" spans="1:9" ht="15" customHeight="1">
      <c r="A610" s="337">
        <v>553</v>
      </c>
      <c r="B610" s="419"/>
      <c r="C610" s="337" t="s">
        <v>1325</v>
      </c>
      <c r="D610" s="338">
        <v>0.55430000000000001</v>
      </c>
      <c r="E610" s="337" t="s">
        <v>1318</v>
      </c>
      <c r="F610" s="339" t="s">
        <v>311</v>
      </c>
      <c r="G610" s="337" t="s">
        <v>1326</v>
      </c>
      <c r="H610" s="337" t="s">
        <v>1327</v>
      </c>
      <c r="I610" s="337" t="s">
        <v>1324</v>
      </c>
    </row>
    <row r="611" spans="1:9" ht="15" customHeight="1">
      <c r="A611" s="337">
        <v>554</v>
      </c>
      <c r="B611" s="419"/>
      <c r="C611" s="337" t="s">
        <v>1328</v>
      </c>
      <c r="D611" s="338">
        <v>0.4042</v>
      </c>
      <c r="E611" s="337" t="s">
        <v>1318</v>
      </c>
      <c r="F611" s="339" t="s">
        <v>311</v>
      </c>
      <c r="G611" s="337" t="s">
        <v>1329</v>
      </c>
      <c r="H611" s="337" t="s">
        <v>1330</v>
      </c>
      <c r="I611" s="337" t="s">
        <v>1324</v>
      </c>
    </row>
    <row r="612" spans="1:9" ht="15" customHeight="1">
      <c r="A612" s="337">
        <v>555</v>
      </c>
      <c r="B612" s="419"/>
      <c r="C612" s="337" t="s">
        <v>48</v>
      </c>
      <c r="D612" s="338">
        <v>0.16110000000000002</v>
      </c>
      <c r="E612" s="337" t="s">
        <v>1331</v>
      </c>
      <c r="F612" s="339" t="s">
        <v>1332</v>
      </c>
      <c r="G612" s="337" t="s">
        <v>1333</v>
      </c>
      <c r="H612" s="337" t="s">
        <v>1334</v>
      </c>
      <c r="I612" s="337" t="s">
        <v>1335</v>
      </c>
    </row>
    <row r="613" spans="1:9" s="112" customFormat="1" ht="21" customHeight="1">
      <c r="A613" s="417" t="s">
        <v>298</v>
      </c>
      <c r="B613" s="418"/>
      <c r="C613" s="418"/>
      <c r="D613" s="343">
        <f>SUM(D585:D612)</f>
        <v>32.659600000000005</v>
      </c>
      <c r="E613" s="403" t="s">
        <v>311</v>
      </c>
      <c r="F613" s="406"/>
      <c r="G613" s="406"/>
      <c r="H613" s="406"/>
      <c r="I613" s="407"/>
    </row>
    <row r="614" spans="1:9" ht="20.100000000000001" customHeight="1">
      <c r="A614" s="337">
        <v>556</v>
      </c>
      <c r="B614" s="419" t="s">
        <v>1336</v>
      </c>
      <c r="C614" s="337" t="s">
        <v>1337</v>
      </c>
      <c r="D614" s="338">
        <v>9.8500000000000004E-2</v>
      </c>
      <c r="E614" s="337" t="s">
        <v>1338</v>
      </c>
      <c r="F614" s="339" t="s">
        <v>311</v>
      </c>
      <c r="G614" s="337" t="s">
        <v>14</v>
      </c>
      <c r="H614" s="337" t="s">
        <v>1339</v>
      </c>
      <c r="I614" s="337" t="s">
        <v>1340</v>
      </c>
    </row>
    <row r="615" spans="1:9" ht="20.100000000000001" customHeight="1">
      <c r="A615" s="337">
        <v>557</v>
      </c>
      <c r="B615" s="419"/>
      <c r="C615" s="337" t="s">
        <v>1341</v>
      </c>
      <c r="D615" s="338">
        <v>1.8600000000000002E-2</v>
      </c>
      <c r="E615" s="337" t="s">
        <v>1338</v>
      </c>
      <c r="F615" s="339" t="s">
        <v>311</v>
      </c>
      <c r="G615" s="337" t="s">
        <v>14</v>
      </c>
      <c r="H615" s="337" t="s">
        <v>1342</v>
      </c>
      <c r="I615" s="337" t="s">
        <v>1340</v>
      </c>
    </row>
    <row r="616" spans="1:9" ht="20.100000000000001" customHeight="1">
      <c r="A616" s="337">
        <v>558</v>
      </c>
      <c r="B616" s="419"/>
      <c r="C616" s="337" t="s">
        <v>60</v>
      </c>
      <c r="D616" s="338">
        <v>9.0000000000000011E-3</v>
      </c>
      <c r="E616" s="337" t="s">
        <v>1343</v>
      </c>
      <c r="F616" s="339" t="s">
        <v>311</v>
      </c>
      <c r="G616" s="337" t="s">
        <v>61</v>
      </c>
      <c r="H616" s="337" t="s">
        <v>1344</v>
      </c>
      <c r="I616" s="337" t="s">
        <v>1345</v>
      </c>
    </row>
    <row r="617" spans="1:9" s="112" customFormat="1" ht="21" customHeight="1">
      <c r="A617" s="417" t="s">
        <v>298</v>
      </c>
      <c r="B617" s="418"/>
      <c r="C617" s="418"/>
      <c r="D617" s="343">
        <f>SUM(D614:D616)</f>
        <v>0.12610000000000002</v>
      </c>
      <c r="E617" s="403" t="s">
        <v>311</v>
      </c>
      <c r="F617" s="406"/>
      <c r="G617" s="406"/>
      <c r="H617" s="406"/>
      <c r="I617" s="407"/>
    </row>
    <row r="618" spans="1:9" ht="56.25" customHeight="1">
      <c r="A618" s="337">
        <v>559</v>
      </c>
      <c r="B618" s="344" t="s">
        <v>1346</v>
      </c>
      <c r="C618" s="337" t="s">
        <v>32</v>
      </c>
      <c r="D618" s="338">
        <v>8.2500000000000004E-2</v>
      </c>
      <c r="E618" s="337" t="s">
        <v>1347</v>
      </c>
      <c r="F618" s="339" t="s">
        <v>311</v>
      </c>
      <c r="G618" s="337" t="s">
        <v>33</v>
      </c>
      <c r="H618" s="337" t="s">
        <v>1348</v>
      </c>
      <c r="I618" s="337" t="s">
        <v>1349</v>
      </c>
    </row>
    <row r="619" spans="1:9" s="112" customFormat="1" ht="21" customHeight="1">
      <c r="A619" s="417" t="s">
        <v>298</v>
      </c>
      <c r="B619" s="418"/>
      <c r="C619" s="418"/>
      <c r="D619" s="343">
        <f>SUM(D618)</f>
        <v>8.2500000000000004E-2</v>
      </c>
      <c r="E619" s="403" t="s">
        <v>311</v>
      </c>
      <c r="F619" s="406"/>
      <c r="G619" s="406"/>
      <c r="H619" s="406"/>
      <c r="I619" s="407"/>
    </row>
    <row r="620" spans="1:9" ht="15" customHeight="1">
      <c r="A620" s="337">
        <v>560</v>
      </c>
      <c r="B620" s="419" t="s">
        <v>70</v>
      </c>
      <c r="C620" s="337" t="s">
        <v>1350</v>
      </c>
      <c r="D620" s="338">
        <v>8.7000000000000011E-3</v>
      </c>
      <c r="E620" s="337" t="s">
        <v>67</v>
      </c>
      <c r="F620" s="339" t="s">
        <v>311</v>
      </c>
      <c r="G620" s="337" t="s">
        <v>58</v>
      </c>
      <c r="H620" s="337" t="s">
        <v>1351</v>
      </c>
      <c r="I620" s="337" t="s">
        <v>1352</v>
      </c>
    </row>
    <row r="621" spans="1:9" ht="15" customHeight="1">
      <c r="A621" s="337">
        <v>561</v>
      </c>
      <c r="B621" s="419"/>
      <c r="C621" s="337" t="s">
        <v>1353</v>
      </c>
      <c r="D621" s="338">
        <v>0.72350000000000003</v>
      </c>
      <c r="E621" s="337" t="s">
        <v>67</v>
      </c>
      <c r="F621" s="339" t="s">
        <v>311</v>
      </c>
      <c r="G621" s="337" t="s">
        <v>58</v>
      </c>
      <c r="H621" s="337" t="s">
        <v>1351</v>
      </c>
      <c r="I621" s="337" t="s">
        <v>1352</v>
      </c>
    </row>
    <row r="622" spans="1:9" ht="15" customHeight="1">
      <c r="A622" s="337">
        <v>562</v>
      </c>
      <c r="B622" s="419"/>
      <c r="C622" s="337" t="s">
        <v>1354</v>
      </c>
      <c r="D622" s="338">
        <v>0.1938</v>
      </c>
      <c r="E622" s="337" t="s">
        <v>67</v>
      </c>
      <c r="F622" s="339" t="s">
        <v>311</v>
      </c>
      <c r="G622" s="337" t="s">
        <v>58</v>
      </c>
      <c r="H622" s="337" t="s">
        <v>1351</v>
      </c>
      <c r="I622" s="337" t="s">
        <v>1352</v>
      </c>
    </row>
    <row r="623" spans="1:9" ht="15" customHeight="1">
      <c r="A623" s="337">
        <v>563</v>
      </c>
      <c r="B623" s="419"/>
      <c r="C623" s="337" t="s">
        <v>1355</v>
      </c>
      <c r="D623" s="338">
        <v>0.49920000000000003</v>
      </c>
      <c r="E623" s="337" t="s">
        <v>67</v>
      </c>
      <c r="F623" s="339" t="s">
        <v>311</v>
      </c>
      <c r="G623" s="337" t="s">
        <v>58</v>
      </c>
      <c r="H623" s="337" t="s">
        <v>1351</v>
      </c>
      <c r="I623" s="337" t="s">
        <v>1352</v>
      </c>
    </row>
    <row r="624" spans="1:9" ht="15" customHeight="1">
      <c r="A624" s="337">
        <v>564</v>
      </c>
      <c r="B624" s="419"/>
      <c r="C624" s="337" t="s">
        <v>1356</v>
      </c>
      <c r="D624" s="338">
        <v>2.1100000000000001E-2</v>
      </c>
      <c r="E624" s="337" t="s">
        <v>67</v>
      </c>
      <c r="F624" s="339" t="s">
        <v>311</v>
      </c>
      <c r="G624" s="337" t="s">
        <v>58</v>
      </c>
      <c r="H624" s="337" t="s">
        <v>1351</v>
      </c>
      <c r="I624" s="337" t="s">
        <v>1352</v>
      </c>
    </row>
    <row r="625" spans="1:9" ht="15" customHeight="1">
      <c r="A625" s="337">
        <v>565</v>
      </c>
      <c r="B625" s="419"/>
      <c r="C625" s="337" t="s">
        <v>1357</v>
      </c>
      <c r="D625" s="338">
        <v>0.05</v>
      </c>
      <c r="E625" s="337" t="s">
        <v>67</v>
      </c>
      <c r="F625" s="339" t="s">
        <v>311</v>
      </c>
      <c r="G625" s="337" t="s">
        <v>58</v>
      </c>
      <c r="H625" s="337" t="s">
        <v>1351</v>
      </c>
      <c r="I625" s="337" t="s">
        <v>1352</v>
      </c>
    </row>
    <row r="626" spans="1:9" ht="15" customHeight="1">
      <c r="A626" s="337">
        <v>566</v>
      </c>
      <c r="B626" s="419"/>
      <c r="C626" s="337" t="s">
        <v>1358</v>
      </c>
      <c r="D626" s="338">
        <v>7.3000000000000001E-3</v>
      </c>
      <c r="E626" s="337" t="s">
        <v>67</v>
      </c>
      <c r="F626" s="339" t="s">
        <v>311</v>
      </c>
      <c r="G626" s="337" t="s">
        <v>58</v>
      </c>
      <c r="H626" s="337" t="s">
        <v>1351</v>
      </c>
      <c r="I626" s="337" t="s">
        <v>1352</v>
      </c>
    </row>
    <row r="627" spans="1:9" ht="15" customHeight="1">
      <c r="A627" s="337">
        <v>567</v>
      </c>
      <c r="B627" s="419"/>
      <c r="C627" s="337" t="s">
        <v>1359</v>
      </c>
      <c r="D627" s="338">
        <v>0.16600000000000001</v>
      </c>
      <c r="E627" s="337" t="s">
        <v>67</v>
      </c>
      <c r="F627" s="339" t="s">
        <v>311</v>
      </c>
      <c r="G627" s="337" t="s">
        <v>58</v>
      </c>
      <c r="H627" s="337" t="s">
        <v>1360</v>
      </c>
      <c r="I627" s="337" t="s">
        <v>1352</v>
      </c>
    </row>
    <row r="628" spans="1:9" ht="15" customHeight="1">
      <c r="A628" s="337">
        <v>568</v>
      </c>
      <c r="B628" s="419"/>
      <c r="C628" s="337" t="s">
        <v>1361</v>
      </c>
      <c r="D628" s="338">
        <v>3.3500000000000002E-2</v>
      </c>
      <c r="E628" s="337" t="s">
        <v>67</v>
      </c>
      <c r="F628" s="339" t="s">
        <v>311</v>
      </c>
      <c r="G628" s="337" t="s">
        <v>58</v>
      </c>
      <c r="H628" s="337" t="s">
        <v>1362</v>
      </c>
      <c r="I628" s="337" t="s">
        <v>1352</v>
      </c>
    </row>
    <row r="629" spans="1:9" ht="15" customHeight="1">
      <c r="A629" s="337">
        <v>569</v>
      </c>
      <c r="B629" s="419"/>
      <c r="C629" s="337" t="s">
        <v>1363</v>
      </c>
      <c r="D629" s="338">
        <v>6.9999999999999999E-4</v>
      </c>
      <c r="E629" s="337" t="s">
        <v>67</v>
      </c>
      <c r="F629" s="339" t="s">
        <v>311</v>
      </c>
      <c r="G629" s="337" t="s">
        <v>58</v>
      </c>
      <c r="H629" s="337" t="s">
        <v>1362</v>
      </c>
      <c r="I629" s="337" t="s">
        <v>1352</v>
      </c>
    </row>
    <row r="630" spans="1:9" ht="15" customHeight="1">
      <c r="A630" s="337">
        <v>570</v>
      </c>
      <c r="B630" s="419"/>
      <c r="C630" s="337" t="s">
        <v>1364</v>
      </c>
      <c r="D630" s="338">
        <v>5.5999999999999999E-3</v>
      </c>
      <c r="E630" s="337" t="s">
        <v>67</v>
      </c>
      <c r="F630" s="339" t="s">
        <v>311</v>
      </c>
      <c r="G630" s="337" t="s">
        <v>58</v>
      </c>
      <c r="H630" s="337" t="s">
        <v>1362</v>
      </c>
      <c r="I630" s="337" t="s">
        <v>1352</v>
      </c>
    </row>
    <row r="631" spans="1:9" ht="15" customHeight="1">
      <c r="A631" s="337">
        <v>571</v>
      </c>
      <c r="B631" s="419"/>
      <c r="C631" s="337" t="s">
        <v>1365</v>
      </c>
      <c r="D631" s="338">
        <v>2.2600000000000002E-2</v>
      </c>
      <c r="E631" s="337" t="s">
        <v>67</v>
      </c>
      <c r="F631" s="339" t="s">
        <v>311</v>
      </c>
      <c r="G631" s="337" t="s">
        <v>58</v>
      </c>
      <c r="H631" s="337" t="s">
        <v>1362</v>
      </c>
      <c r="I631" s="337" t="s">
        <v>1352</v>
      </c>
    </row>
    <row r="632" spans="1:9" ht="15" customHeight="1">
      <c r="A632" s="337">
        <v>572</v>
      </c>
      <c r="B632" s="419"/>
      <c r="C632" s="337" t="s">
        <v>1366</v>
      </c>
      <c r="D632" s="338">
        <v>2.4000000000000002E-3</v>
      </c>
      <c r="E632" s="337" t="s">
        <v>67</v>
      </c>
      <c r="F632" s="339" t="s">
        <v>311</v>
      </c>
      <c r="G632" s="337" t="s">
        <v>58</v>
      </c>
      <c r="H632" s="337" t="s">
        <v>1362</v>
      </c>
      <c r="I632" s="337" t="s">
        <v>1352</v>
      </c>
    </row>
    <row r="633" spans="1:9" ht="15" customHeight="1">
      <c r="A633" s="337">
        <v>573</v>
      </c>
      <c r="B633" s="419"/>
      <c r="C633" s="337" t="s">
        <v>1367</v>
      </c>
      <c r="D633" s="338">
        <v>2E-3</v>
      </c>
      <c r="E633" s="337" t="s">
        <v>67</v>
      </c>
      <c r="F633" s="339" t="s">
        <v>311</v>
      </c>
      <c r="G633" s="337" t="s">
        <v>58</v>
      </c>
      <c r="H633" s="337" t="s">
        <v>1362</v>
      </c>
      <c r="I633" s="337" t="s">
        <v>1352</v>
      </c>
    </row>
    <row r="634" spans="1:9" ht="15" customHeight="1">
      <c r="A634" s="337">
        <v>574</v>
      </c>
      <c r="B634" s="419"/>
      <c r="C634" s="337" t="s">
        <v>1368</v>
      </c>
      <c r="D634" s="338">
        <v>3.0000000000000001E-3</v>
      </c>
      <c r="E634" s="337" t="s">
        <v>67</v>
      </c>
      <c r="F634" s="339" t="s">
        <v>311</v>
      </c>
      <c r="G634" s="337" t="s">
        <v>58</v>
      </c>
      <c r="H634" s="337" t="s">
        <v>1362</v>
      </c>
      <c r="I634" s="337" t="s">
        <v>1352</v>
      </c>
    </row>
    <row r="635" spans="1:9" ht="15" customHeight="1">
      <c r="A635" s="337">
        <v>575</v>
      </c>
      <c r="B635" s="419"/>
      <c r="C635" s="337" t="s">
        <v>1369</v>
      </c>
      <c r="D635" s="338">
        <v>0.14030000000000001</v>
      </c>
      <c r="E635" s="337" t="s">
        <v>67</v>
      </c>
      <c r="F635" s="339" t="s">
        <v>311</v>
      </c>
      <c r="G635" s="337" t="s">
        <v>58</v>
      </c>
      <c r="H635" s="337" t="s">
        <v>1362</v>
      </c>
      <c r="I635" s="337" t="s">
        <v>1352</v>
      </c>
    </row>
    <row r="636" spans="1:9" ht="15" customHeight="1">
      <c r="A636" s="337">
        <v>576</v>
      </c>
      <c r="B636" s="419"/>
      <c r="C636" s="337" t="s">
        <v>1370</v>
      </c>
      <c r="D636" s="338">
        <v>4.82E-2</v>
      </c>
      <c r="E636" s="337" t="s">
        <v>67</v>
      </c>
      <c r="F636" s="339" t="s">
        <v>311</v>
      </c>
      <c r="G636" s="337" t="s">
        <v>58</v>
      </c>
      <c r="H636" s="337" t="s">
        <v>1362</v>
      </c>
      <c r="I636" s="337" t="s">
        <v>1352</v>
      </c>
    </row>
    <row r="637" spans="1:9" ht="15" customHeight="1">
      <c r="A637" s="337">
        <v>577</v>
      </c>
      <c r="B637" s="419"/>
      <c r="C637" s="337" t="s">
        <v>1371</v>
      </c>
      <c r="D637" s="338">
        <v>1.18E-2</v>
      </c>
      <c r="E637" s="337" t="s">
        <v>67</v>
      </c>
      <c r="F637" s="339" t="s">
        <v>311</v>
      </c>
      <c r="G637" s="337" t="s">
        <v>58</v>
      </c>
      <c r="H637" s="337" t="s">
        <v>1362</v>
      </c>
      <c r="I637" s="337" t="s">
        <v>1352</v>
      </c>
    </row>
    <row r="638" spans="1:9" ht="15" customHeight="1">
      <c r="A638" s="337">
        <v>578</v>
      </c>
      <c r="B638" s="419"/>
      <c r="C638" s="337" t="s">
        <v>1372</v>
      </c>
      <c r="D638" s="338">
        <v>1.5E-3</v>
      </c>
      <c r="E638" s="337" t="s">
        <v>67</v>
      </c>
      <c r="F638" s="339" t="s">
        <v>311</v>
      </c>
      <c r="G638" s="337" t="s">
        <v>58</v>
      </c>
      <c r="H638" s="337" t="s">
        <v>1362</v>
      </c>
      <c r="I638" s="337" t="s">
        <v>1352</v>
      </c>
    </row>
    <row r="639" spans="1:9" ht="15" customHeight="1">
      <c r="A639" s="337">
        <v>579</v>
      </c>
      <c r="B639" s="419"/>
      <c r="C639" s="337" t="s">
        <v>1373</v>
      </c>
      <c r="D639" s="338">
        <v>5.7800000000000004E-2</v>
      </c>
      <c r="E639" s="337" t="s">
        <v>67</v>
      </c>
      <c r="F639" s="339" t="s">
        <v>311</v>
      </c>
      <c r="G639" s="337" t="s">
        <v>58</v>
      </c>
      <c r="H639" s="337" t="s">
        <v>1362</v>
      </c>
      <c r="I639" s="337" t="s">
        <v>1352</v>
      </c>
    </row>
    <row r="640" spans="1:9" ht="15" customHeight="1">
      <c r="A640" s="337">
        <v>580</v>
      </c>
      <c r="B640" s="419"/>
      <c r="C640" s="337" t="s">
        <v>1374</v>
      </c>
      <c r="D640" s="338">
        <v>1.4E-2</v>
      </c>
      <c r="E640" s="337" t="s">
        <v>67</v>
      </c>
      <c r="F640" s="339" t="s">
        <v>311</v>
      </c>
      <c r="G640" s="337" t="s">
        <v>58</v>
      </c>
      <c r="H640" s="337" t="s">
        <v>1362</v>
      </c>
      <c r="I640" s="337" t="s">
        <v>1352</v>
      </c>
    </row>
    <row r="641" spans="1:9" ht="15" customHeight="1">
      <c r="A641" s="337">
        <v>581</v>
      </c>
      <c r="B641" s="419"/>
      <c r="C641" s="337" t="s">
        <v>1375</v>
      </c>
      <c r="D641" s="338">
        <v>3.0000000000000003E-4</v>
      </c>
      <c r="E641" s="337" t="s">
        <v>67</v>
      </c>
      <c r="F641" s="339" t="s">
        <v>311</v>
      </c>
      <c r="G641" s="337" t="s">
        <v>58</v>
      </c>
      <c r="H641" s="337" t="s">
        <v>1362</v>
      </c>
      <c r="I641" s="337" t="s">
        <v>1352</v>
      </c>
    </row>
    <row r="642" spans="1:9" ht="15" customHeight="1">
      <c r="A642" s="337">
        <v>582</v>
      </c>
      <c r="B642" s="419"/>
      <c r="C642" s="337" t="s">
        <v>1376</v>
      </c>
      <c r="D642" s="338">
        <v>0.51910000000000001</v>
      </c>
      <c r="E642" s="337" t="s">
        <v>67</v>
      </c>
      <c r="F642" s="339" t="s">
        <v>311</v>
      </c>
      <c r="G642" s="337" t="s">
        <v>58</v>
      </c>
      <c r="H642" s="337" t="s">
        <v>1362</v>
      </c>
      <c r="I642" s="337" t="s">
        <v>1352</v>
      </c>
    </row>
    <row r="643" spans="1:9" s="112" customFormat="1" ht="21" customHeight="1">
      <c r="A643" s="417" t="s">
        <v>298</v>
      </c>
      <c r="B643" s="418"/>
      <c r="C643" s="418"/>
      <c r="D643" s="343">
        <f>SUM(D620:D642)</f>
        <v>2.5324</v>
      </c>
      <c r="E643" s="403" t="s">
        <v>311</v>
      </c>
      <c r="F643" s="406"/>
      <c r="G643" s="406"/>
      <c r="H643" s="406"/>
      <c r="I643" s="407"/>
    </row>
    <row r="644" spans="1:9" ht="15" customHeight="1">
      <c r="A644" s="337">
        <v>583</v>
      </c>
      <c r="B644" s="419" t="s">
        <v>1377</v>
      </c>
      <c r="C644" s="337" t="s">
        <v>1378</v>
      </c>
      <c r="D644" s="338">
        <v>0.36030000000000001</v>
      </c>
      <c r="E644" s="337" t="s">
        <v>1379</v>
      </c>
      <c r="F644" s="339" t="s">
        <v>311</v>
      </c>
      <c r="G644" s="337" t="s">
        <v>311</v>
      </c>
      <c r="H644" s="337" t="s">
        <v>1380</v>
      </c>
      <c r="I644" s="337" t="s">
        <v>311</v>
      </c>
    </row>
    <row r="645" spans="1:9" ht="15" customHeight="1">
      <c r="A645" s="337">
        <v>584</v>
      </c>
      <c r="B645" s="419"/>
      <c r="C645" s="337" t="s">
        <v>1381</v>
      </c>
      <c r="D645" s="338">
        <v>7.7499999999999999E-2</v>
      </c>
      <c r="E645" s="337" t="s">
        <v>1379</v>
      </c>
      <c r="F645" s="339" t="s">
        <v>311</v>
      </c>
      <c r="G645" s="337" t="s">
        <v>311</v>
      </c>
      <c r="H645" s="337" t="s">
        <v>1380</v>
      </c>
      <c r="I645" s="337" t="s">
        <v>311</v>
      </c>
    </row>
    <row r="646" spans="1:9" ht="15" customHeight="1">
      <c r="A646" s="337">
        <v>585</v>
      </c>
      <c r="B646" s="419"/>
      <c r="C646" s="337" t="s">
        <v>1382</v>
      </c>
      <c r="D646" s="338">
        <v>3.6799999999999999E-2</v>
      </c>
      <c r="E646" s="337" t="s">
        <v>1379</v>
      </c>
      <c r="F646" s="339" t="s">
        <v>311</v>
      </c>
      <c r="G646" s="337" t="s">
        <v>311</v>
      </c>
      <c r="H646" s="337" t="s">
        <v>1380</v>
      </c>
      <c r="I646" s="337" t="s">
        <v>311</v>
      </c>
    </row>
    <row r="647" spans="1:9" ht="15" customHeight="1">
      <c r="A647" s="337">
        <v>586</v>
      </c>
      <c r="B647" s="419"/>
      <c r="C647" s="337" t="s">
        <v>1383</v>
      </c>
      <c r="D647" s="338">
        <v>0.11910000000000001</v>
      </c>
      <c r="E647" s="337" t="s">
        <v>1379</v>
      </c>
      <c r="F647" s="339" t="s">
        <v>311</v>
      </c>
      <c r="G647" s="337" t="s">
        <v>311</v>
      </c>
      <c r="H647" s="337" t="s">
        <v>1380</v>
      </c>
      <c r="I647" s="337" t="s">
        <v>311</v>
      </c>
    </row>
    <row r="648" spans="1:9" ht="15" customHeight="1">
      <c r="A648" s="337">
        <v>587</v>
      </c>
      <c r="B648" s="419"/>
      <c r="C648" s="337" t="s">
        <v>1384</v>
      </c>
      <c r="D648" s="338">
        <v>9.1999999999999998E-2</v>
      </c>
      <c r="E648" s="337" t="s">
        <v>1379</v>
      </c>
      <c r="F648" s="339" t="s">
        <v>311</v>
      </c>
      <c r="G648" s="337" t="s">
        <v>311</v>
      </c>
      <c r="H648" s="337" t="s">
        <v>1380</v>
      </c>
      <c r="I648" s="337" t="s">
        <v>311</v>
      </c>
    </row>
    <row r="649" spans="1:9" ht="15" customHeight="1">
      <c r="A649" s="337">
        <v>588</v>
      </c>
      <c r="B649" s="419"/>
      <c r="C649" s="337" t="s">
        <v>1385</v>
      </c>
      <c r="D649" s="338">
        <v>0.44800000000000001</v>
      </c>
      <c r="E649" s="337" t="s">
        <v>1379</v>
      </c>
      <c r="F649" s="339" t="s">
        <v>311</v>
      </c>
      <c r="G649" s="337" t="s">
        <v>311</v>
      </c>
      <c r="H649" s="337" t="s">
        <v>1380</v>
      </c>
      <c r="I649" s="337" t="s">
        <v>311</v>
      </c>
    </row>
    <row r="650" spans="1:9" ht="15" customHeight="1">
      <c r="A650" s="337">
        <v>589</v>
      </c>
      <c r="B650" s="419"/>
      <c r="C650" s="337" t="s">
        <v>1386</v>
      </c>
      <c r="D650" s="338">
        <v>0.42900000000000005</v>
      </c>
      <c r="E650" s="337" t="s">
        <v>1379</v>
      </c>
      <c r="F650" s="339" t="s">
        <v>311</v>
      </c>
      <c r="G650" s="337" t="s">
        <v>311</v>
      </c>
      <c r="H650" s="337" t="s">
        <v>1380</v>
      </c>
      <c r="I650" s="337" t="s">
        <v>311</v>
      </c>
    </row>
    <row r="651" spans="1:9" ht="15" customHeight="1">
      <c r="A651" s="337">
        <v>590</v>
      </c>
      <c r="B651" s="419"/>
      <c r="C651" s="337" t="s">
        <v>1387</v>
      </c>
      <c r="D651" s="338">
        <v>6.4100000000000004E-2</v>
      </c>
      <c r="E651" s="337" t="s">
        <v>1379</v>
      </c>
      <c r="F651" s="339" t="s">
        <v>311</v>
      </c>
      <c r="G651" s="337" t="s">
        <v>311</v>
      </c>
      <c r="H651" s="337" t="s">
        <v>1380</v>
      </c>
      <c r="I651" s="337" t="s">
        <v>311</v>
      </c>
    </row>
    <row r="652" spans="1:9" ht="15" customHeight="1">
      <c r="A652" s="337">
        <v>591</v>
      </c>
      <c r="B652" s="419"/>
      <c r="C652" s="337" t="s">
        <v>1388</v>
      </c>
      <c r="D652" s="338">
        <v>2.12E-2</v>
      </c>
      <c r="E652" s="337" t="s">
        <v>1379</v>
      </c>
      <c r="F652" s="339" t="s">
        <v>311</v>
      </c>
      <c r="G652" s="337" t="s">
        <v>311</v>
      </c>
      <c r="H652" s="337" t="s">
        <v>1380</v>
      </c>
      <c r="I652" s="337" t="s">
        <v>311</v>
      </c>
    </row>
    <row r="653" spans="1:9" ht="15" customHeight="1">
      <c r="A653" s="337">
        <v>592</v>
      </c>
      <c r="B653" s="419"/>
      <c r="C653" s="337" t="s">
        <v>1389</v>
      </c>
      <c r="D653" s="338">
        <v>0.21010000000000001</v>
      </c>
      <c r="E653" s="337" t="s">
        <v>1379</v>
      </c>
      <c r="F653" s="339" t="s">
        <v>311</v>
      </c>
      <c r="G653" s="337" t="s">
        <v>311</v>
      </c>
      <c r="H653" s="337" t="s">
        <v>1380</v>
      </c>
      <c r="I653" s="337" t="s">
        <v>311</v>
      </c>
    </row>
    <row r="654" spans="1:9" ht="15" customHeight="1">
      <c r="A654" s="337">
        <v>593</v>
      </c>
      <c r="B654" s="419"/>
      <c r="C654" s="337" t="s">
        <v>1390</v>
      </c>
      <c r="D654" s="338">
        <v>0.35150000000000003</v>
      </c>
      <c r="E654" s="337" t="s">
        <v>1379</v>
      </c>
      <c r="F654" s="339" t="s">
        <v>311</v>
      </c>
      <c r="G654" s="337" t="s">
        <v>311</v>
      </c>
      <c r="H654" s="337" t="s">
        <v>1380</v>
      </c>
      <c r="I654" s="337" t="s">
        <v>311</v>
      </c>
    </row>
    <row r="655" spans="1:9" ht="15" customHeight="1">
      <c r="A655" s="337">
        <v>594</v>
      </c>
      <c r="B655" s="419"/>
      <c r="C655" s="337" t="s">
        <v>1391</v>
      </c>
      <c r="D655" s="338">
        <v>0.22090000000000001</v>
      </c>
      <c r="E655" s="337" t="s">
        <v>1379</v>
      </c>
      <c r="F655" s="339" t="s">
        <v>311</v>
      </c>
      <c r="G655" s="337" t="s">
        <v>311</v>
      </c>
      <c r="H655" s="337" t="s">
        <v>1380</v>
      </c>
      <c r="I655" s="337" t="s">
        <v>311</v>
      </c>
    </row>
    <row r="656" spans="1:9" ht="15" customHeight="1">
      <c r="A656" s="337">
        <v>595</v>
      </c>
      <c r="B656" s="419"/>
      <c r="C656" s="337" t="s">
        <v>1392</v>
      </c>
      <c r="D656" s="338">
        <v>6.54E-2</v>
      </c>
      <c r="E656" s="337" t="s">
        <v>1379</v>
      </c>
      <c r="F656" s="339" t="s">
        <v>311</v>
      </c>
      <c r="G656" s="337" t="s">
        <v>311</v>
      </c>
      <c r="H656" s="337" t="s">
        <v>1380</v>
      </c>
      <c r="I656" s="337" t="s">
        <v>311</v>
      </c>
    </row>
    <row r="657" spans="1:9" ht="15" customHeight="1">
      <c r="A657" s="337">
        <v>596</v>
      </c>
      <c r="B657" s="419"/>
      <c r="C657" s="337" t="s">
        <v>1393</v>
      </c>
      <c r="D657" s="338">
        <v>0.17610000000000001</v>
      </c>
      <c r="E657" s="337" t="s">
        <v>1379</v>
      </c>
      <c r="F657" s="339" t="s">
        <v>311</v>
      </c>
      <c r="G657" s="337" t="s">
        <v>311</v>
      </c>
      <c r="H657" s="337" t="s">
        <v>1380</v>
      </c>
      <c r="I657" s="337" t="s">
        <v>311</v>
      </c>
    </row>
    <row r="658" spans="1:9" ht="15" customHeight="1">
      <c r="A658" s="337">
        <v>597</v>
      </c>
      <c r="B658" s="419"/>
      <c r="C658" s="337" t="s">
        <v>1394</v>
      </c>
      <c r="D658" s="338">
        <v>5.74E-2</v>
      </c>
      <c r="E658" s="337" t="s">
        <v>1379</v>
      </c>
      <c r="F658" s="339" t="s">
        <v>311</v>
      </c>
      <c r="G658" s="337" t="s">
        <v>311</v>
      </c>
      <c r="H658" s="337" t="s">
        <v>1380</v>
      </c>
      <c r="I658" s="337" t="s">
        <v>311</v>
      </c>
    </row>
    <row r="659" spans="1:9" ht="15" customHeight="1">
      <c r="A659" s="337">
        <v>598</v>
      </c>
      <c r="B659" s="419"/>
      <c r="C659" s="337" t="s">
        <v>1395</v>
      </c>
      <c r="D659" s="338">
        <v>0.35810000000000003</v>
      </c>
      <c r="E659" s="337" t="s">
        <v>1379</v>
      </c>
      <c r="F659" s="339" t="s">
        <v>311</v>
      </c>
      <c r="G659" s="337" t="s">
        <v>311</v>
      </c>
      <c r="H659" s="337" t="s">
        <v>1380</v>
      </c>
      <c r="I659" s="337" t="s">
        <v>311</v>
      </c>
    </row>
    <row r="660" spans="1:9" ht="15" customHeight="1">
      <c r="A660" s="337">
        <v>599</v>
      </c>
      <c r="B660" s="419"/>
      <c r="C660" s="337" t="s">
        <v>1396</v>
      </c>
      <c r="D660" s="338">
        <v>0.41510000000000002</v>
      </c>
      <c r="E660" s="337" t="s">
        <v>1379</v>
      </c>
      <c r="F660" s="339" t="s">
        <v>311</v>
      </c>
      <c r="G660" s="337" t="s">
        <v>311</v>
      </c>
      <c r="H660" s="337" t="s">
        <v>1380</v>
      </c>
      <c r="I660" s="337" t="s">
        <v>311</v>
      </c>
    </row>
    <row r="661" spans="1:9" ht="15" customHeight="1">
      <c r="A661" s="337">
        <v>600</v>
      </c>
      <c r="B661" s="419"/>
      <c r="C661" s="337" t="s">
        <v>1397</v>
      </c>
      <c r="D661" s="338">
        <v>0.21340000000000001</v>
      </c>
      <c r="E661" s="337" t="s">
        <v>1379</v>
      </c>
      <c r="F661" s="339" t="s">
        <v>311</v>
      </c>
      <c r="G661" s="337" t="s">
        <v>311</v>
      </c>
      <c r="H661" s="337" t="s">
        <v>1380</v>
      </c>
      <c r="I661" s="337" t="s">
        <v>311</v>
      </c>
    </row>
    <row r="662" spans="1:9" ht="15" customHeight="1">
      <c r="A662" s="337">
        <v>601</v>
      </c>
      <c r="B662" s="419"/>
      <c r="C662" s="337" t="s">
        <v>1398</v>
      </c>
      <c r="D662" s="338">
        <v>0.2545</v>
      </c>
      <c r="E662" s="337" t="s">
        <v>1379</v>
      </c>
      <c r="F662" s="339" t="s">
        <v>311</v>
      </c>
      <c r="G662" s="337" t="s">
        <v>311</v>
      </c>
      <c r="H662" s="337" t="s">
        <v>1380</v>
      </c>
      <c r="I662" s="337" t="s">
        <v>311</v>
      </c>
    </row>
    <row r="663" spans="1:9" ht="15" customHeight="1">
      <c r="A663" s="337">
        <v>602</v>
      </c>
      <c r="B663" s="419"/>
      <c r="C663" s="337" t="s">
        <v>1399</v>
      </c>
      <c r="D663" s="338">
        <v>3.5799999999999998E-2</v>
      </c>
      <c r="E663" s="337" t="s">
        <v>1379</v>
      </c>
      <c r="F663" s="339" t="s">
        <v>311</v>
      </c>
      <c r="G663" s="337" t="s">
        <v>311</v>
      </c>
      <c r="H663" s="337" t="s">
        <v>1380</v>
      </c>
      <c r="I663" s="337" t="s">
        <v>311</v>
      </c>
    </row>
    <row r="664" spans="1:9" ht="15" customHeight="1">
      <c r="A664" s="337">
        <v>603</v>
      </c>
      <c r="B664" s="419"/>
      <c r="C664" s="337" t="s">
        <v>1400</v>
      </c>
      <c r="D664" s="338">
        <v>0.72830000000000006</v>
      </c>
      <c r="E664" s="337" t="s">
        <v>1379</v>
      </c>
      <c r="F664" s="339" t="s">
        <v>311</v>
      </c>
      <c r="G664" s="337" t="s">
        <v>311</v>
      </c>
      <c r="H664" s="337" t="s">
        <v>1380</v>
      </c>
      <c r="I664" s="337" t="s">
        <v>311</v>
      </c>
    </row>
    <row r="665" spans="1:9" ht="15" customHeight="1">
      <c r="A665" s="337">
        <v>604</v>
      </c>
      <c r="B665" s="419"/>
      <c r="C665" s="337" t="s">
        <v>1401</v>
      </c>
      <c r="D665" s="338">
        <v>0.314</v>
      </c>
      <c r="E665" s="337" t="s">
        <v>1379</v>
      </c>
      <c r="F665" s="339" t="s">
        <v>311</v>
      </c>
      <c r="G665" s="337" t="s">
        <v>311</v>
      </c>
      <c r="H665" s="337" t="s">
        <v>1380</v>
      </c>
      <c r="I665" s="337" t="s">
        <v>311</v>
      </c>
    </row>
    <row r="666" spans="1:9" ht="15" customHeight="1">
      <c r="A666" s="337">
        <v>605</v>
      </c>
      <c r="B666" s="419"/>
      <c r="C666" s="337" t="s">
        <v>1402</v>
      </c>
      <c r="D666" s="338">
        <v>0.35220000000000001</v>
      </c>
      <c r="E666" s="337" t="s">
        <v>1379</v>
      </c>
      <c r="F666" s="339" t="s">
        <v>311</v>
      </c>
      <c r="G666" s="337" t="s">
        <v>311</v>
      </c>
      <c r="H666" s="337" t="s">
        <v>1380</v>
      </c>
      <c r="I666" s="337" t="s">
        <v>311</v>
      </c>
    </row>
    <row r="667" spans="1:9" ht="15" customHeight="1">
      <c r="A667" s="337">
        <v>606</v>
      </c>
      <c r="B667" s="419"/>
      <c r="C667" s="337" t="s">
        <v>1403</v>
      </c>
      <c r="D667" s="338">
        <v>0.1867</v>
      </c>
      <c r="E667" s="337" t="s">
        <v>1379</v>
      </c>
      <c r="F667" s="339" t="s">
        <v>311</v>
      </c>
      <c r="G667" s="337" t="s">
        <v>311</v>
      </c>
      <c r="H667" s="337" t="s">
        <v>1380</v>
      </c>
      <c r="I667" s="337" t="s">
        <v>311</v>
      </c>
    </row>
    <row r="668" spans="1:9" ht="15" customHeight="1">
      <c r="A668" s="337">
        <v>607</v>
      </c>
      <c r="B668" s="419"/>
      <c r="C668" s="337" t="s">
        <v>1404</v>
      </c>
      <c r="D668" s="338">
        <v>0.82969999999999999</v>
      </c>
      <c r="E668" s="337" t="s">
        <v>1379</v>
      </c>
      <c r="F668" s="339" t="s">
        <v>311</v>
      </c>
      <c r="G668" s="337" t="s">
        <v>311</v>
      </c>
      <c r="H668" s="337" t="s">
        <v>1380</v>
      </c>
      <c r="I668" s="337" t="s">
        <v>311</v>
      </c>
    </row>
    <row r="669" spans="1:9" ht="15" customHeight="1">
      <c r="A669" s="337">
        <v>608</v>
      </c>
      <c r="B669" s="419"/>
      <c r="C669" s="337" t="s">
        <v>1405</v>
      </c>
      <c r="D669" s="338">
        <v>0.20430000000000001</v>
      </c>
      <c r="E669" s="337" t="s">
        <v>1379</v>
      </c>
      <c r="F669" s="339" t="s">
        <v>311</v>
      </c>
      <c r="G669" s="337" t="s">
        <v>311</v>
      </c>
      <c r="H669" s="337" t="s">
        <v>1380</v>
      </c>
      <c r="I669" s="337" t="s">
        <v>311</v>
      </c>
    </row>
    <row r="670" spans="1:9" ht="15" customHeight="1">
      <c r="A670" s="337">
        <v>609</v>
      </c>
      <c r="B670" s="419"/>
      <c r="C670" s="337" t="s">
        <v>1406</v>
      </c>
      <c r="D670" s="338">
        <v>3.5000000000000001E-3</v>
      </c>
      <c r="E670" s="337" t="s">
        <v>1379</v>
      </c>
      <c r="F670" s="339" t="s">
        <v>311</v>
      </c>
      <c r="G670" s="337" t="s">
        <v>311</v>
      </c>
      <c r="H670" s="337" t="s">
        <v>1380</v>
      </c>
      <c r="I670" s="337" t="s">
        <v>311</v>
      </c>
    </row>
    <row r="671" spans="1:9" ht="15" customHeight="1">
      <c r="A671" s="337">
        <v>610</v>
      </c>
      <c r="B671" s="419"/>
      <c r="C671" s="337" t="s">
        <v>1407</v>
      </c>
      <c r="D671" s="338">
        <v>0.4672</v>
      </c>
      <c r="E671" s="337" t="s">
        <v>1379</v>
      </c>
      <c r="F671" s="339" t="s">
        <v>311</v>
      </c>
      <c r="G671" s="337" t="s">
        <v>311</v>
      </c>
      <c r="H671" s="337" t="s">
        <v>1380</v>
      </c>
      <c r="I671" s="337" t="s">
        <v>311</v>
      </c>
    </row>
    <row r="672" spans="1:9" ht="15" customHeight="1">
      <c r="A672" s="337">
        <v>611</v>
      </c>
      <c r="B672" s="419"/>
      <c r="C672" s="337" t="s">
        <v>1408</v>
      </c>
      <c r="D672" s="338">
        <v>0.13090000000000002</v>
      </c>
      <c r="E672" s="337" t="s">
        <v>1379</v>
      </c>
      <c r="F672" s="339" t="s">
        <v>311</v>
      </c>
      <c r="G672" s="337" t="s">
        <v>311</v>
      </c>
      <c r="H672" s="337" t="s">
        <v>1380</v>
      </c>
      <c r="I672" s="337" t="s">
        <v>311</v>
      </c>
    </row>
    <row r="673" spans="1:9" ht="15" customHeight="1">
      <c r="A673" s="337">
        <v>612</v>
      </c>
      <c r="B673" s="419"/>
      <c r="C673" s="337" t="s">
        <v>1409</v>
      </c>
      <c r="D673" s="338">
        <v>0.2336</v>
      </c>
      <c r="E673" s="337" t="s">
        <v>1379</v>
      </c>
      <c r="F673" s="339" t="s">
        <v>311</v>
      </c>
      <c r="G673" s="337" t="s">
        <v>311</v>
      </c>
      <c r="H673" s="337" t="s">
        <v>1380</v>
      </c>
      <c r="I673" s="337" t="s">
        <v>311</v>
      </c>
    </row>
    <row r="674" spans="1:9" ht="15" customHeight="1">
      <c r="A674" s="337">
        <v>613</v>
      </c>
      <c r="B674" s="419"/>
      <c r="C674" s="337" t="s">
        <v>1410</v>
      </c>
      <c r="D674" s="338">
        <v>7.1099999999999997E-2</v>
      </c>
      <c r="E674" s="337" t="s">
        <v>1379</v>
      </c>
      <c r="F674" s="339" t="s">
        <v>311</v>
      </c>
      <c r="G674" s="337" t="s">
        <v>311</v>
      </c>
      <c r="H674" s="337" t="s">
        <v>1380</v>
      </c>
      <c r="I674" s="337" t="s">
        <v>311</v>
      </c>
    </row>
    <row r="675" spans="1:9" ht="15" customHeight="1">
      <c r="A675" s="337">
        <v>614</v>
      </c>
      <c r="B675" s="419"/>
      <c r="C675" s="337" t="s">
        <v>4</v>
      </c>
      <c r="D675" s="338">
        <v>5.8100000000000006E-2</v>
      </c>
      <c r="E675" s="337" t="s">
        <v>1411</v>
      </c>
      <c r="F675" s="339" t="s">
        <v>311</v>
      </c>
      <c r="G675" s="337" t="s">
        <v>18</v>
      </c>
      <c r="H675" s="337" t="s">
        <v>1412</v>
      </c>
      <c r="I675" s="337" t="s">
        <v>1413</v>
      </c>
    </row>
    <row r="676" spans="1:9" ht="15" customHeight="1">
      <c r="A676" s="337">
        <v>615</v>
      </c>
      <c r="B676" s="419"/>
      <c r="C676" s="346" t="s">
        <v>47</v>
      </c>
      <c r="D676" s="347">
        <v>0.97770000000000001</v>
      </c>
      <c r="E676" s="346" t="s">
        <v>1414</v>
      </c>
      <c r="F676" s="349" t="s">
        <v>311</v>
      </c>
      <c r="G676" s="337" t="s">
        <v>1415</v>
      </c>
      <c r="H676" s="337" t="s">
        <v>1416</v>
      </c>
      <c r="I676" s="337" t="s">
        <v>1417</v>
      </c>
    </row>
    <row r="677" spans="1:9" ht="30" customHeight="1">
      <c r="A677" s="337">
        <v>616</v>
      </c>
      <c r="B677" s="419"/>
      <c r="C677" s="346" t="s">
        <v>1418</v>
      </c>
      <c r="D677" s="347">
        <v>9.3200000000000005E-2</v>
      </c>
      <c r="E677" s="346" t="s">
        <v>1419</v>
      </c>
      <c r="F677" s="349" t="s">
        <v>311</v>
      </c>
      <c r="G677" s="337" t="s">
        <v>37</v>
      </c>
      <c r="H677" s="337" t="s">
        <v>1420</v>
      </c>
      <c r="I677" s="345" t="s">
        <v>1421</v>
      </c>
    </row>
    <row r="678" spans="1:9" ht="30" customHeight="1">
      <c r="A678" s="337">
        <v>617</v>
      </c>
      <c r="B678" s="419"/>
      <c r="C678" s="346" t="s">
        <v>1422</v>
      </c>
      <c r="D678" s="347">
        <v>4.0599999999999997E-2</v>
      </c>
      <c r="E678" s="346" t="s">
        <v>1419</v>
      </c>
      <c r="F678" s="349" t="s">
        <v>311</v>
      </c>
      <c r="G678" s="337" t="s">
        <v>2</v>
      </c>
      <c r="H678" s="337" t="s">
        <v>1420</v>
      </c>
      <c r="I678" s="345" t="s">
        <v>1421</v>
      </c>
    </row>
    <row r="679" spans="1:9" ht="15" customHeight="1">
      <c r="A679" s="337">
        <v>618</v>
      </c>
      <c r="B679" s="419"/>
      <c r="C679" s="346" t="s">
        <v>1423</v>
      </c>
      <c r="D679" s="347">
        <v>1.43E-2</v>
      </c>
      <c r="E679" s="346" t="s">
        <v>1424</v>
      </c>
      <c r="F679" s="349" t="s">
        <v>311</v>
      </c>
      <c r="G679" s="337" t="s">
        <v>1425</v>
      </c>
      <c r="H679" s="337" t="s">
        <v>1426</v>
      </c>
      <c r="I679" s="337" t="s">
        <v>311</v>
      </c>
    </row>
    <row r="680" spans="1:9" ht="15" customHeight="1">
      <c r="A680" s="337">
        <v>619</v>
      </c>
      <c r="B680" s="419"/>
      <c r="C680" s="337" t="s">
        <v>1427</v>
      </c>
      <c r="D680" s="338">
        <v>7.2000000000000007E-3</v>
      </c>
      <c r="E680" s="337" t="s">
        <v>1424</v>
      </c>
      <c r="F680" s="339" t="s">
        <v>311</v>
      </c>
      <c r="G680" s="337" t="s">
        <v>1425</v>
      </c>
      <c r="H680" s="337" t="s">
        <v>1426</v>
      </c>
      <c r="I680" s="337" t="s">
        <v>311</v>
      </c>
    </row>
    <row r="681" spans="1:9" ht="15" customHeight="1">
      <c r="A681" s="337">
        <v>620</v>
      </c>
      <c r="B681" s="419"/>
      <c r="C681" s="337" t="s">
        <v>1428</v>
      </c>
      <c r="D681" s="338">
        <v>2.0000000000000001E-4</v>
      </c>
      <c r="E681" s="337" t="s">
        <v>1424</v>
      </c>
      <c r="F681" s="339" t="s">
        <v>311</v>
      </c>
      <c r="G681" s="337" t="s">
        <v>1425</v>
      </c>
      <c r="H681" s="337" t="s">
        <v>1426</v>
      </c>
      <c r="I681" s="337" t="s">
        <v>311</v>
      </c>
    </row>
    <row r="682" spans="1:9" ht="15" customHeight="1">
      <c r="A682" s="337">
        <v>621</v>
      </c>
      <c r="B682" s="419"/>
      <c r="C682" s="337" t="s">
        <v>1429</v>
      </c>
      <c r="D682" s="338">
        <v>1.3900000000000001E-2</v>
      </c>
      <c r="E682" s="337" t="s">
        <v>1424</v>
      </c>
      <c r="F682" s="339" t="s">
        <v>311</v>
      </c>
      <c r="G682" s="337" t="s">
        <v>1425</v>
      </c>
      <c r="H682" s="337" t="s">
        <v>1426</v>
      </c>
      <c r="I682" s="337" t="s">
        <v>311</v>
      </c>
    </row>
    <row r="683" spans="1:9" ht="15" customHeight="1">
      <c r="A683" s="337">
        <v>622</v>
      </c>
      <c r="B683" s="419"/>
      <c r="C683" s="337" t="s">
        <v>1430</v>
      </c>
      <c r="D683" s="338">
        <v>0.52039999999999997</v>
      </c>
      <c r="E683" s="337" t="s">
        <v>1424</v>
      </c>
      <c r="F683" s="339" t="s">
        <v>311</v>
      </c>
      <c r="G683" s="337" t="s">
        <v>1425</v>
      </c>
      <c r="H683" s="337" t="s">
        <v>1426</v>
      </c>
      <c r="I683" s="337" t="s">
        <v>311</v>
      </c>
    </row>
    <row r="684" spans="1:9" ht="15" customHeight="1">
      <c r="A684" s="337">
        <v>623</v>
      </c>
      <c r="B684" s="419"/>
      <c r="C684" s="337" t="s">
        <v>9</v>
      </c>
      <c r="D684" s="338">
        <v>4.6300000000000001E-2</v>
      </c>
      <c r="E684" s="337" t="s">
        <v>1431</v>
      </c>
      <c r="F684" s="339" t="s">
        <v>311</v>
      </c>
      <c r="G684" s="337" t="s">
        <v>34</v>
      </c>
      <c r="H684" s="337" t="s">
        <v>1432</v>
      </c>
      <c r="I684" s="337" t="s">
        <v>1433</v>
      </c>
    </row>
    <row r="685" spans="1:9" s="112" customFormat="1" ht="21" customHeight="1">
      <c r="A685" s="417" t="s">
        <v>298</v>
      </c>
      <c r="B685" s="418"/>
      <c r="C685" s="418"/>
      <c r="D685" s="343">
        <f>SUM(D644:D684)</f>
        <v>9.2996999999999979</v>
      </c>
      <c r="E685" s="403" t="s">
        <v>311</v>
      </c>
      <c r="F685" s="406"/>
      <c r="G685" s="406"/>
      <c r="H685" s="406"/>
      <c r="I685" s="407"/>
    </row>
    <row r="686" spans="1:9" ht="15" customHeight="1">
      <c r="A686" s="337">
        <v>624</v>
      </c>
      <c r="B686" s="420" t="s">
        <v>1434</v>
      </c>
      <c r="C686" s="337" t="s">
        <v>0</v>
      </c>
      <c r="D686" s="338">
        <v>0.26950000000000002</v>
      </c>
      <c r="E686" s="337" t="s">
        <v>1435</v>
      </c>
      <c r="F686" s="339" t="s">
        <v>1436</v>
      </c>
      <c r="G686" s="337" t="s">
        <v>1437</v>
      </c>
      <c r="H686" s="337" t="s">
        <v>1438</v>
      </c>
      <c r="I686" s="348" t="s">
        <v>1439</v>
      </c>
    </row>
    <row r="687" spans="1:9" ht="15" customHeight="1">
      <c r="A687" s="337">
        <v>625</v>
      </c>
      <c r="B687" s="421"/>
      <c r="C687" s="337" t="s">
        <v>1440</v>
      </c>
      <c r="D687" s="338">
        <v>0.2298</v>
      </c>
      <c r="E687" s="337" t="s">
        <v>1441</v>
      </c>
      <c r="F687" s="339" t="s">
        <v>311</v>
      </c>
      <c r="G687" s="337" t="s">
        <v>1442</v>
      </c>
      <c r="H687" s="345" t="s">
        <v>1432</v>
      </c>
      <c r="I687" s="348" t="s">
        <v>1439</v>
      </c>
    </row>
    <row r="688" spans="1:9" ht="15" customHeight="1">
      <c r="A688" s="337">
        <v>626</v>
      </c>
      <c r="B688" s="421"/>
      <c r="C688" s="337" t="s">
        <v>1443</v>
      </c>
      <c r="D688" s="338">
        <v>0.35760000000000003</v>
      </c>
      <c r="E688" s="337" t="s">
        <v>1444</v>
      </c>
      <c r="F688" s="339" t="s">
        <v>311</v>
      </c>
      <c r="G688" s="337" t="s">
        <v>1445</v>
      </c>
      <c r="H688" s="345" t="s">
        <v>1432</v>
      </c>
      <c r="I688" s="348" t="s">
        <v>1439</v>
      </c>
    </row>
    <row r="689" spans="1:9" ht="15" customHeight="1">
      <c r="A689" s="337">
        <v>627</v>
      </c>
      <c r="B689" s="421"/>
      <c r="C689" s="337" t="s">
        <v>1446</v>
      </c>
      <c r="D689" s="338">
        <v>2.0573999999999999</v>
      </c>
      <c r="E689" s="337" t="s">
        <v>1447</v>
      </c>
      <c r="F689" s="339" t="s">
        <v>311</v>
      </c>
      <c r="G689" s="337" t="s">
        <v>1448</v>
      </c>
      <c r="H689" s="337" t="s">
        <v>1449</v>
      </c>
      <c r="I689" s="348" t="s">
        <v>1439</v>
      </c>
    </row>
    <row r="690" spans="1:9" ht="15" customHeight="1">
      <c r="A690" s="337">
        <v>628</v>
      </c>
      <c r="B690" s="421"/>
      <c r="C690" s="337" t="s">
        <v>1450</v>
      </c>
      <c r="D690" s="338">
        <v>2.6100000000000002E-2</v>
      </c>
      <c r="E690" s="337" t="s">
        <v>1451</v>
      </c>
      <c r="F690" s="339" t="s">
        <v>311</v>
      </c>
      <c r="G690" s="337" t="s">
        <v>1452</v>
      </c>
      <c r="H690" s="337" t="s">
        <v>333</v>
      </c>
      <c r="I690" s="348" t="s">
        <v>1439</v>
      </c>
    </row>
    <row r="691" spans="1:9" ht="15" customHeight="1">
      <c r="A691" s="337">
        <v>629</v>
      </c>
      <c r="B691" s="421"/>
      <c r="C691" s="337" t="s">
        <v>1453</v>
      </c>
      <c r="D691" s="338">
        <v>2.2131000000000003</v>
      </c>
      <c r="E691" s="337" t="s">
        <v>331</v>
      </c>
      <c r="F691" s="339" t="s">
        <v>311</v>
      </c>
      <c r="G691" s="337" t="s">
        <v>1454</v>
      </c>
      <c r="H691" s="337" t="s">
        <v>333</v>
      </c>
      <c r="I691" s="348" t="s">
        <v>1439</v>
      </c>
    </row>
    <row r="692" spans="1:9" ht="15" customHeight="1">
      <c r="A692" s="337">
        <v>630</v>
      </c>
      <c r="B692" s="421"/>
      <c r="C692" s="337" t="s">
        <v>1455</v>
      </c>
      <c r="D692" s="338">
        <v>4.2437000000000005</v>
      </c>
      <c r="E692" s="337" t="s">
        <v>331</v>
      </c>
      <c r="F692" s="339" t="s">
        <v>311</v>
      </c>
      <c r="G692" s="337" t="s">
        <v>1456</v>
      </c>
      <c r="H692" s="337" t="s">
        <v>333</v>
      </c>
      <c r="I692" s="348" t="s">
        <v>1439</v>
      </c>
    </row>
    <row r="693" spans="1:9" ht="15" customHeight="1">
      <c r="A693" s="337">
        <v>631</v>
      </c>
      <c r="B693" s="421"/>
      <c r="C693" s="337" t="s">
        <v>1457</v>
      </c>
      <c r="D693" s="338">
        <v>8.7000000000000011E-3</v>
      </c>
      <c r="E693" s="337" t="s">
        <v>1458</v>
      </c>
      <c r="F693" s="339" t="s">
        <v>311</v>
      </c>
      <c r="G693" s="337" t="s">
        <v>1459</v>
      </c>
      <c r="H693" s="337" t="s">
        <v>333</v>
      </c>
      <c r="I693" s="348" t="s">
        <v>1439</v>
      </c>
    </row>
    <row r="694" spans="1:9" ht="15" customHeight="1">
      <c r="A694" s="337">
        <v>632</v>
      </c>
      <c r="B694" s="421"/>
      <c r="C694" s="337" t="s">
        <v>1460</v>
      </c>
      <c r="D694" s="338">
        <v>2.58E-2</v>
      </c>
      <c r="E694" s="337" t="s">
        <v>1458</v>
      </c>
      <c r="F694" s="339" t="s">
        <v>311</v>
      </c>
      <c r="G694" s="337" t="s">
        <v>1461</v>
      </c>
      <c r="H694" s="337" t="s">
        <v>333</v>
      </c>
      <c r="I694" s="348" t="s">
        <v>1439</v>
      </c>
    </row>
    <row r="695" spans="1:9" ht="15" customHeight="1">
      <c r="A695" s="337">
        <v>633</v>
      </c>
      <c r="B695" s="421"/>
      <c r="C695" s="337" t="s">
        <v>1462</v>
      </c>
      <c r="D695" s="338">
        <v>0.3251</v>
      </c>
      <c r="E695" s="337" t="s">
        <v>1458</v>
      </c>
      <c r="F695" s="339" t="s">
        <v>311</v>
      </c>
      <c r="G695" s="337" t="s">
        <v>1463</v>
      </c>
      <c r="H695" s="337" t="s">
        <v>333</v>
      </c>
      <c r="I695" s="348" t="s">
        <v>1439</v>
      </c>
    </row>
    <row r="696" spans="1:9" ht="15" customHeight="1">
      <c r="A696" s="337">
        <v>634</v>
      </c>
      <c r="B696" s="421"/>
      <c r="C696" s="337" t="s">
        <v>1464</v>
      </c>
      <c r="D696" s="338">
        <v>0.25090000000000001</v>
      </c>
      <c r="E696" s="337" t="s">
        <v>1465</v>
      </c>
      <c r="F696" s="339" t="s">
        <v>311</v>
      </c>
      <c r="G696" s="337" t="s">
        <v>1461</v>
      </c>
      <c r="H696" s="337" t="s">
        <v>333</v>
      </c>
      <c r="I696" s="348" t="s">
        <v>1439</v>
      </c>
    </row>
    <row r="697" spans="1:9" ht="15" customHeight="1">
      <c r="A697" s="337">
        <v>635</v>
      </c>
      <c r="B697" s="421"/>
      <c r="C697" s="337" t="s">
        <v>1466</v>
      </c>
      <c r="D697" s="338">
        <v>3.3800000000000004E-2</v>
      </c>
      <c r="E697" s="337" t="s">
        <v>1467</v>
      </c>
      <c r="F697" s="339" t="s">
        <v>311</v>
      </c>
      <c r="G697" s="337" t="s">
        <v>1468</v>
      </c>
      <c r="H697" s="337" t="s">
        <v>1224</v>
      </c>
      <c r="I697" s="348" t="s">
        <v>1439</v>
      </c>
    </row>
    <row r="698" spans="1:9" ht="15" customHeight="1">
      <c r="A698" s="337">
        <v>636</v>
      </c>
      <c r="B698" s="421"/>
      <c r="C698" s="337" t="s">
        <v>1469</v>
      </c>
      <c r="D698" s="338">
        <v>2.53E-2</v>
      </c>
      <c r="E698" s="337" t="s">
        <v>1470</v>
      </c>
      <c r="F698" s="339" t="s">
        <v>311</v>
      </c>
      <c r="G698" s="337" t="s">
        <v>1471</v>
      </c>
      <c r="H698" s="337" t="s">
        <v>1224</v>
      </c>
      <c r="I698" s="348" t="s">
        <v>1439</v>
      </c>
    </row>
    <row r="699" spans="1:9" ht="15" customHeight="1">
      <c r="A699" s="337">
        <v>637</v>
      </c>
      <c r="B699" s="421"/>
      <c r="C699" s="337" t="s">
        <v>1472</v>
      </c>
      <c r="D699" s="338">
        <v>2.4200000000000003E-2</v>
      </c>
      <c r="E699" s="337" t="s">
        <v>1473</v>
      </c>
      <c r="F699" s="339" t="s">
        <v>311</v>
      </c>
      <c r="G699" s="337" t="s">
        <v>1474</v>
      </c>
      <c r="H699" s="337" t="s">
        <v>1224</v>
      </c>
      <c r="I699" s="348" t="s">
        <v>1439</v>
      </c>
    </row>
    <row r="700" spans="1:9" ht="15" customHeight="1">
      <c r="A700" s="337">
        <v>638</v>
      </c>
      <c r="B700" s="421"/>
      <c r="C700" s="337" t="s">
        <v>1475</v>
      </c>
      <c r="D700" s="338">
        <v>4.99E-2</v>
      </c>
      <c r="E700" s="337" t="s">
        <v>1476</v>
      </c>
      <c r="F700" s="339" t="s">
        <v>1477</v>
      </c>
      <c r="G700" s="337" t="s">
        <v>1478</v>
      </c>
      <c r="H700" s="337" t="s">
        <v>1479</v>
      </c>
      <c r="I700" s="348" t="s">
        <v>1439</v>
      </c>
    </row>
    <row r="701" spans="1:9" ht="15" customHeight="1">
      <c r="A701" s="337">
        <v>639</v>
      </c>
      <c r="B701" s="421"/>
      <c r="C701" s="337" t="s">
        <v>1480</v>
      </c>
      <c r="D701" s="338">
        <v>5.21E-2</v>
      </c>
      <c r="E701" s="337" t="s">
        <v>1476</v>
      </c>
      <c r="F701" s="339" t="s">
        <v>1477</v>
      </c>
      <c r="G701" s="337" t="s">
        <v>1478</v>
      </c>
      <c r="H701" s="337" t="s">
        <v>1479</v>
      </c>
      <c r="I701" s="348" t="s">
        <v>1439</v>
      </c>
    </row>
    <row r="702" spans="1:9" ht="15" customHeight="1">
      <c r="A702" s="337">
        <v>640</v>
      </c>
      <c r="B702" s="421"/>
      <c r="C702" s="337" t="s">
        <v>1481</v>
      </c>
      <c r="D702" s="338">
        <v>0.2482</v>
      </c>
      <c r="E702" s="337" t="s">
        <v>1482</v>
      </c>
      <c r="F702" s="339" t="s">
        <v>311</v>
      </c>
      <c r="G702" s="337" t="s">
        <v>1483</v>
      </c>
      <c r="H702" s="337" t="s">
        <v>1484</v>
      </c>
      <c r="I702" s="348" t="s">
        <v>1439</v>
      </c>
    </row>
    <row r="703" spans="1:9" ht="30" customHeight="1">
      <c r="A703" s="337">
        <v>641</v>
      </c>
      <c r="B703" s="421"/>
      <c r="C703" s="337" t="s">
        <v>1485</v>
      </c>
      <c r="D703" s="338">
        <v>8.8000000000000005E-3</v>
      </c>
      <c r="E703" s="337" t="s">
        <v>1486</v>
      </c>
      <c r="F703" s="339" t="s">
        <v>311</v>
      </c>
      <c r="G703" s="337" t="s">
        <v>1487</v>
      </c>
      <c r="H703" s="345" t="s">
        <v>1488</v>
      </c>
      <c r="I703" s="348" t="s">
        <v>1439</v>
      </c>
    </row>
    <row r="704" spans="1:9" ht="30" customHeight="1">
      <c r="A704" s="337">
        <v>642</v>
      </c>
      <c r="B704" s="421"/>
      <c r="C704" s="337" t="s">
        <v>1489</v>
      </c>
      <c r="D704" s="338">
        <v>5.2000000000000006E-3</v>
      </c>
      <c r="E704" s="337" t="s">
        <v>1486</v>
      </c>
      <c r="F704" s="339" t="s">
        <v>311</v>
      </c>
      <c r="G704" s="337" t="s">
        <v>1490</v>
      </c>
      <c r="H704" s="345" t="s">
        <v>1488</v>
      </c>
      <c r="I704" s="348" t="s">
        <v>1439</v>
      </c>
    </row>
    <row r="705" spans="1:9" ht="30" customHeight="1">
      <c r="A705" s="337">
        <v>643</v>
      </c>
      <c r="B705" s="421"/>
      <c r="C705" s="337" t="s">
        <v>1491</v>
      </c>
      <c r="D705" s="338">
        <v>7.4300000000000005E-2</v>
      </c>
      <c r="E705" s="337" t="s">
        <v>1486</v>
      </c>
      <c r="F705" s="339" t="s">
        <v>311</v>
      </c>
      <c r="G705" s="337" t="s">
        <v>1490</v>
      </c>
      <c r="H705" s="345" t="s">
        <v>1488</v>
      </c>
      <c r="I705" s="348" t="s">
        <v>1439</v>
      </c>
    </row>
    <row r="706" spans="1:9" ht="30" customHeight="1">
      <c r="A706" s="337">
        <v>644</v>
      </c>
      <c r="B706" s="421"/>
      <c r="C706" s="337" t="s">
        <v>1492</v>
      </c>
      <c r="D706" s="338">
        <v>6.7900000000000002E-2</v>
      </c>
      <c r="E706" s="337" t="s">
        <v>1486</v>
      </c>
      <c r="F706" s="339" t="s">
        <v>311</v>
      </c>
      <c r="G706" s="337" t="s">
        <v>1493</v>
      </c>
      <c r="H706" s="345" t="s">
        <v>1488</v>
      </c>
      <c r="I706" s="348" t="s">
        <v>1439</v>
      </c>
    </row>
    <row r="707" spans="1:9" ht="15" customHeight="1">
      <c r="A707" s="337">
        <v>645</v>
      </c>
      <c r="B707" s="421"/>
      <c r="C707" s="337" t="s">
        <v>1494</v>
      </c>
      <c r="D707" s="338">
        <v>0.26169999999999999</v>
      </c>
      <c r="E707" s="337" t="s">
        <v>1495</v>
      </c>
      <c r="F707" s="339" t="s">
        <v>311</v>
      </c>
      <c r="G707" s="337" t="s">
        <v>1496</v>
      </c>
      <c r="H707" s="337" t="s">
        <v>673</v>
      </c>
      <c r="I707" s="348" t="s">
        <v>1439</v>
      </c>
    </row>
    <row r="708" spans="1:9" ht="15" customHeight="1">
      <c r="A708" s="337">
        <v>646</v>
      </c>
      <c r="B708" s="421"/>
      <c r="C708" s="337" t="s">
        <v>1497</v>
      </c>
      <c r="D708" s="338">
        <v>0.1736</v>
      </c>
      <c r="E708" s="337" t="s">
        <v>1495</v>
      </c>
      <c r="F708" s="339" t="s">
        <v>311</v>
      </c>
      <c r="G708" s="337" t="s">
        <v>1498</v>
      </c>
      <c r="H708" s="337" t="s">
        <v>673</v>
      </c>
      <c r="I708" s="348" t="s">
        <v>1439</v>
      </c>
    </row>
    <row r="709" spans="1:9" ht="15" customHeight="1">
      <c r="A709" s="337">
        <v>647</v>
      </c>
      <c r="B709" s="421"/>
      <c r="C709" s="337" t="s">
        <v>1499</v>
      </c>
      <c r="D709" s="338">
        <v>3.8800000000000001E-2</v>
      </c>
      <c r="E709" s="337" t="s">
        <v>1500</v>
      </c>
      <c r="F709" s="339" t="s">
        <v>311</v>
      </c>
      <c r="G709" s="337" t="s">
        <v>1501</v>
      </c>
      <c r="H709" s="337" t="s">
        <v>673</v>
      </c>
      <c r="I709" s="348" t="s">
        <v>1439</v>
      </c>
    </row>
    <row r="710" spans="1:9" ht="15" customHeight="1">
      <c r="A710" s="337">
        <v>648</v>
      </c>
      <c r="B710" s="421"/>
      <c r="C710" s="337" t="s">
        <v>1502</v>
      </c>
      <c r="D710" s="338">
        <v>9.1999999999999998E-3</v>
      </c>
      <c r="E710" s="337" t="s">
        <v>1503</v>
      </c>
      <c r="F710" s="339" t="s">
        <v>311</v>
      </c>
      <c r="G710" s="337" t="s">
        <v>1504</v>
      </c>
      <c r="H710" s="337" t="s">
        <v>565</v>
      </c>
      <c r="I710" s="348" t="s">
        <v>1439</v>
      </c>
    </row>
    <row r="711" spans="1:9" ht="15" customHeight="1">
      <c r="A711" s="337">
        <v>649</v>
      </c>
      <c r="B711" s="421"/>
      <c r="C711" s="337" t="s">
        <v>1505</v>
      </c>
      <c r="D711" s="338">
        <v>0.13500000000000001</v>
      </c>
      <c r="E711" s="337" t="s">
        <v>1503</v>
      </c>
      <c r="F711" s="339" t="s">
        <v>311</v>
      </c>
      <c r="G711" s="337" t="s">
        <v>1504</v>
      </c>
      <c r="H711" s="337" t="s">
        <v>565</v>
      </c>
      <c r="I711" s="348" t="s">
        <v>1439</v>
      </c>
    </row>
    <row r="712" spans="1:9" ht="15" customHeight="1">
      <c r="A712" s="337">
        <v>650</v>
      </c>
      <c r="B712" s="421"/>
      <c r="C712" s="337" t="s">
        <v>1506</v>
      </c>
      <c r="D712" s="338">
        <v>6.4000000000000001E-2</v>
      </c>
      <c r="E712" s="337" t="s">
        <v>1503</v>
      </c>
      <c r="F712" s="339" t="s">
        <v>311</v>
      </c>
      <c r="G712" s="337" t="s">
        <v>1504</v>
      </c>
      <c r="H712" s="337" t="s">
        <v>565</v>
      </c>
      <c r="I712" s="348" t="s">
        <v>1439</v>
      </c>
    </row>
    <row r="713" spans="1:9" ht="15" customHeight="1">
      <c r="A713" s="337">
        <v>651</v>
      </c>
      <c r="B713" s="421"/>
      <c r="C713" s="337" t="s">
        <v>1507</v>
      </c>
      <c r="D713" s="338">
        <v>6.4000000000000001E-2</v>
      </c>
      <c r="E713" s="337" t="s">
        <v>1503</v>
      </c>
      <c r="F713" s="339" t="s">
        <v>311</v>
      </c>
      <c r="G713" s="337" t="s">
        <v>1504</v>
      </c>
      <c r="H713" s="337" t="s">
        <v>565</v>
      </c>
      <c r="I713" s="348" t="s">
        <v>1439</v>
      </c>
    </row>
    <row r="714" spans="1:9" ht="15" customHeight="1">
      <c r="A714" s="337">
        <v>652</v>
      </c>
      <c r="B714" s="421"/>
      <c r="C714" s="337" t="s">
        <v>5</v>
      </c>
      <c r="D714" s="338">
        <v>4.7E-2</v>
      </c>
      <c r="E714" s="337" t="s">
        <v>1503</v>
      </c>
      <c r="F714" s="339" t="s">
        <v>311</v>
      </c>
      <c r="G714" s="337" t="s">
        <v>1508</v>
      </c>
      <c r="H714" s="337" t="s">
        <v>565</v>
      </c>
      <c r="I714" s="348" t="s">
        <v>1439</v>
      </c>
    </row>
    <row r="715" spans="1:9" ht="15" customHeight="1">
      <c r="A715" s="337">
        <v>653</v>
      </c>
      <c r="B715" s="421"/>
      <c r="C715" s="337" t="s">
        <v>1509</v>
      </c>
      <c r="D715" s="338">
        <v>0.41120000000000001</v>
      </c>
      <c r="E715" s="337" t="s">
        <v>1503</v>
      </c>
      <c r="F715" s="339" t="s">
        <v>311</v>
      </c>
      <c r="G715" s="337" t="s">
        <v>1504</v>
      </c>
      <c r="H715" s="337" t="s">
        <v>565</v>
      </c>
      <c r="I715" s="348" t="s">
        <v>1439</v>
      </c>
    </row>
    <row r="716" spans="1:9" ht="15" customHeight="1">
      <c r="A716" s="337">
        <v>654</v>
      </c>
      <c r="B716" s="421"/>
      <c r="C716" s="337" t="s">
        <v>1510</v>
      </c>
      <c r="D716" s="338">
        <v>6.6000000000000003E-2</v>
      </c>
      <c r="E716" s="337" t="s">
        <v>1503</v>
      </c>
      <c r="F716" s="339" t="s">
        <v>311</v>
      </c>
      <c r="G716" s="337" t="s">
        <v>1504</v>
      </c>
      <c r="H716" s="337" t="s">
        <v>565</v>
      </c>
      <c r="I716" s="348" t="s">
        <v>1439</v>
      </c>
    </row>
    <row r="717" spans="1:9" ht="15" customHeight="1">
      <c r="A717" s="337">
        <v>655</v>
      </c>
      <c r="B717" s="421"/>
      <c r="C717" s="337" t="s">
        <v>1511</v>
      </c>
      <c r="D717" s="338">
        <v>0.17700000000000002</v>
      </c>
      <c r="E717" s="337" t="s">
        <v>1503</v>
      </c>
      <c r="F717" s="339" t="s">
        <v>311</v>
      </c>
      <c r="G717" s="337" t="s">
        <v>1512</v>
      </c>
      <c r="H717" s="337" t="s">
        <v>565</v>
      </c>
      <c r="I717" s="348" t="s">
        <v>1439</v>
      </c>
    </row>
    <row r="718" spans="1:9" ht="15" customHeight="1">
      <c r="A718" s="337">
        <v>656</v>
      </c>
      <c r="B718" s="421"/>
      <c r="C718" s="337" t="s">
        <v>1513</v>
      </c>
      <c r="D718" s="338">
        <v>0.28600000000000003</v>
      </c>
      <c r="E718" s="337" t="s">
        <v>1503</v>
      </c>
      <c r="F718" s="339" t="s">
        <v>311</v>
      </c>
      <c r="G718" s="337" t="s">
        <v>1504</v>
      </c>
      <c r="H718" s="337" t="s">
        <v>565</v>
      </c>
      <c r="I718" s="348" t="s">
        <v>1439</v>
      </c>
    </row>
    <row r="719" spans="1:9" ht="15" customHeight="1">
      <c r="A719" s="337">
        <v>657</v>
      </c>
      <c r="B719" s="421"/>
      <c r="C719" s="337" t="s">
        <v>1514</v>
      </c>
      <c r="D719" s="338">
        <v>0.14300000000000002</v>
      </c>
      <c r="E719" s="337" t="s">
        <v>1503</v>
      </c>
      <c r="F719" s="339" t="s">
        <v>311</v>
      </c>
      <c r="G719" s="337" t="s">
        <v>1504</v>
      </c>
      <c r="H719" s="337" t="s">
        <v>565</v>
      </c>
      <c r="I719" s="348" t="s">
        <v>1439</v>
      </c>
    </row>
    <row r="720" spans="1:9" ht="15" customHeight="1">
      <c r="A720" s="337">
        <v>658</v>
      </c>
      <c r="B720" s="421"/>
      <c r="C720" s="337" t="s">
        <v>1515</v>
      </c>
      <c r="D720" s="338">
        <v>0.14300000000000002</v>
      </c>
      <c r="E720" s="337" t="s">
        <v>1503</v>
      </c>
      <c r="F720" s="339" t="s">
        <v>311</v>
      </c>
      <c r="G720" s="337" t="s">
        <v>1504</v>
      </c>
      <c r="H720" s="337" t="s">
        <v>565</v>
      </c>
      <c r="I720" s="348" t="s">
        <v>1439</v>
      </c>
    </row>
    <row r="721" spans="1:9" ht="15" customHeight="1">
      <c r="A721" s="337">
        <v>659</v>
      </c>
      <c r="B721" s="421"/>
      <c r="C721" s="337" t="s">
        <v>1516</v>
      </c>
      <c r="D721" s="338">
        <v>6.6000000000000003E-2</v>
      </c>
      <c r="E721" s="337" t="s">
        <v>1503</v>
      </c>
      <c r="F721" s="339" t="s">
        <v>311</v>
      </c>
      <c r="G721" s="337" t="s">
        <v>1504</v>
      </c>
      <c r="H721" s="337" t="s">
        <v>565</v>
      </c>
      <c r="I721" s="348" t="s">
        <v>1439</v>
      </c>
    </row>
    <row r="722" spans="1:9" ht="15" customHeight="1">
      <c r="A722" s="337">
        <v>660</v>
      </c>
      <c r="B722" s="421"/>
      <c r="C722" s="337" t="s">
        <v>1517</v>
      </c>
      <c r="D722" s="338">
        <v>0.13</v>
      </c>
      <c r="E722" s="337" t="s">
        <v>1503</v>
      </c>
      <c r="F722" s="339" t="s">
        <v>311</v>
      </c>
      <c r="G722" s="337" t="s">
        <v>1504</v>
      </c>
      <c r="H722" s="337" t="s">
        <v>565</v>
      </c>
      <c r="I722" s="348" t="s">
        <v>1439</v>
      </c>
    </row>
    <row r="723" spans="1:9" ht="15" customHeight="1">
      <c r="A723" s="337">
        <v>661</v>
      </c>
      <c r="B723" s="421"/>
      <c r="C723" s="337" t="s">
        <v>1518</v>
      </c>
      <c r="D723" s="338">
        <v>1.5000000000000001E-2</v>
      </c>
      <c r="E723" s="337" t="s">
        <v>1503</v>
      </c>
      <c r="F723" s="339" t="s">
        <v>311</v>
      </c>
      <c r="G723" s="337" t="s">
        <v>1504</v>
      </c>
      <c r="H723" s="337" t="s">
        <v>565</v>
      </c>
      <c r="I723" s="348" t="s">
        <v>1439</v>
      </c>
    </row>
    <row r="724" spans="1:9" ht="15" customHeight="1">
      <c r="A724" s="337">
        <v>662</v>
      </c>
      <c r="B724" s="421"/>
      <c r="C724" s="337" t="s">
        <v>1519</v>
      </c>
      <c r="D724" s="338">
        <v>6.7000000000000004E-2</v>
      </c>
      <c r="E724" s="337" t="s">
        <v>1503</v>
      </c>
      <c r="F724" s="339" t="s">
        <v>311</v>
      </c>
      <c r="G724" s="337" t="s">
        <v>1504</v>
      </c>
      <c r="H724" s="337" t="s">
        <v>565</v>
      </c>
      <c r="I724" s="348" t="s">
        <v>1439</v>
      </c>
    </row>
    <row r="725" spans="1:9" ht="15" customHeight="1">
      <c r="A725" s="337">
        <v>663</v>
      </c>
      <c r="B725" s="421"/>
      <c r="C725" s="337" t="s">
        <v>1520</v>
      </c>
      <c r="D725" s="338">
        <v>0.27300000000000002</v>
      </c>
      <c r="E725" s="337" t="s">
        <v>1503</v>
      </c>
      <c r="F725" s="339" t="s">
        <v>311</v>
      </c>
      <c r="G725" s="337" t="s">
        <v>1504</v>
      </c>
      <c r="H725" s="337" t="s">
        <v>565</v>
      </c>
      <c r="I725" s="348" t="s">
        <v>1439</v>
      </c>
    </row>
    <row r="726" spans="1:9" ht="15" customHeight="1">
      <c r="A726" s="337">
        <v>664</v>
      </c>
      <c r="B726" s="421"/>
      <c r="C726" s="337" t="s">
        <v>1521</v>
      </c>
      <c r="D726" s="338">
        <v>0.13800000000000001</v>
      </c>
      <c r="E726" s="337" t="s">
        <v>1503</v>
      </c>
      <c r="F726" s="339" t="s">
        <v>311</v>
      </c>
      <c r="G726" s="337" t="s">
        <v>1504</v>
      </c>
      <c r="H726" s="337" t="s">
        <v>565</v>
      </c>
      <c r="I726" s="348" t="s">
        <v>1439</v>
      </c>
    </row>
    <row r="727" spans="1:9" ht="15" customHeight="1">
      <c r="A727" s="337">
        <v>665</v>
      </c>
      <c r="B727" s="421"/>
      <c r="C727" s="337" t="s">
        <v>1522</v>
      </c>
      <c r="D727" s="338">
        <v>0.14300000000000002</v>
      </c>
      <c r="E727" s="337" t="s">
        <v>1503</v>
      </c>
      <c r="F727" s="339" t="s">
        <v>311</v>
      </c>
      <c r="G727" s="337" t="s">
        <v>1504</v>
      </c>
      <c r="H727" s="337" t="s">
        <v>565</v>
      </c>
      <c r="I727" s="348" t="s">
        <v>1439</v>
      </c>
    </row>
    <row r="728" spans="1:9" ht="15" customHeight="1">
      <c r="A728" s="337">
        <v>666</v>
      </c>
      <c r="B728" s="421"/>
      <c r="C728" s="337" t="s">
        <v>1523</v>
      </c>
      <c r="D728" s="338">
        <v>0.5544</v>
      </c>
      <c r="E728" s="337" t="s">
        <v>1503</v>
      </c>
      <c r="F728" s="339" t="s">
        <v>311</v>
      </c>
      <c r="G728" s="337" t="s">
        <v>1504</v>
      </c>
      <c r="H728" s="337" t="s">
        <v>565</v>
      </c>
      <c r="I728" s="348" t="s">
        <v>1439</v>
      </c>
    </row>
    <row r="729" spans="1:9" ht="15" customHeight="1">
      <c r="A729" s="337">
        <v>667</v>
      </c>
      <c r="B729" s="421"/>
      <c r="C729" s="337" t="s">
        <v>1524</v>
      </c>
      <c r="D729" s="338">
        <v>0.46330000000000005</v>
      </c>
      <c r="E729" s="337" t="s">
        <v>1503</v>
      </c>
      <c r="F729" s="339" t="s">
        <v>311</v>
      </c>
      <c r="G729" s="337" t="s">
        <v>1504</v>
      </c>
      <c r="H729" s="337" t="s">
        <v>565</v>
      </c>
      <c r="I729" s="348" t="s">
        <v>1439</v>
      </c>
    </row>
    <row r="730" spans="1:9" ht="15" customHeight="1">
      <c r="A730" s="337">
        <v>668</v>
      </c>
      <c r="B730" s="421"/>
      <c r="C730" s="337" t="s">
        <v>1525</v>
      </c>
      <c r="D730" s="338">
        <v>9.3900000000000011E-2</v>
      </c>
      <c r="E730" s="337" t="s">
        <v>1503</v>
      </c>
      <c r="F730" s="339" t="s">
        <v>311</v>
      </c>
      <c r="G730" s="337" t="s">
        <v>1504</v>
      </c>
      <c r="H730" s="337" t="s">
        <v>565</v>
      </c>
      <c r="I730" s="348" t="s">
        <v>1439</v>
      </c>
    </row>
    <row r="731" spans="1:9" ht="15" customHeight="1">
      <c r="A731" s="337">
        <v>669</v>
      </c>
      <c r="B731" s="421"/>
      <c r="C731" s="337" t="s">
        <v>1526</v>
      </c>
      <c r="D731" s="338">
        <v>7.6300000000000007E-2</v>
      </c>
      <c r="E731" s="337" t="s">
        <v>1503</v>
      </c>
      <c r="F731" s="339" t="s">
        <v>311</v>
      </c>
      <c r="G731" s="337" t="s">
        <v>1504</v>
      </c>
      <c r="H731" s="337" t="s">
        <v>565</v>
      </c>
      <c r="I731" s="348" t="s">
        <v>1439</v>
      </c>
    </row>
    <row r="732" spans="1:9" ht="15" customHeight="1">
      <c r="A732" s="337">
        <v>670</v>
      </c>
      <c r="B732" s="421"/>
      <c r="C732" s="337" t="s">
        <v>1527</v>
      </c>
      <c r="D732" s="338">
        <v>0.23870000000000002</v>
      </c>
      <c r="E732" s="337" t="s">
        <v>1503</v>
      </c>
      <c r="F732" s="339" t="s">
        <v>311</v>
      </c>
      <c r="G732" s="337" t="s">
        <v>1504</v>
      </c>
      <c r="H732" s="337" t="s">
        <v>565</v>
      </c>
      <c r="I732" s="348" t="s">
        <v>1439</v>
      </c>
    </row>
    <row r="733" spans="1:9" ht="15" customHeight="1">
      <c r="A733" s="337">
        <v>671</v>
      </c>
      <c r="B733" s="421"/>
      <c r="C733" s="337" t="s">
        <v>1528</v>
      </c>
      <c r="D733" s="338">
        <v>0.115</v>
      </c>
      <c r="E733" s="337" t="s">
        <v>1503</v>
      </c>
      <c r="F733" s="339" t="s">
        <v>311</v>
      </c>
      <c r="G733" s="337" t="s">
        <v>1504</v>
      </c>
      <c r="H733" s="337" t="s">
        <v>565</v>
      </c>
      <c r="I733" s="348" t="s">
        <v>1439</v>
      </c>
    </row>
    <row r="734" spans="1:9" ht="15" customHeight="1">
      <c r="A734" s="337">
        <v>672</v>
      </c>
      <c r="B734" s="421"/>
      <c r="C734" s="337" t="s">
        <v>1529</v>
      </c>
      <c r="D734" s="338">
        <v>0.115</v>
      </c>
      <c r="E734" s="337" t="s">
        <v>1503</v>
      </c>
      <c r="F734" s="339" t="s">
        <v>311</v>
      </c>
      <c r="G734" s="337" t="s">
        <v>1504</v>
      </c>
      <c r="H734" s="337" t="s">
        <v>565</v>
      </c>
      <c r="I734" s="348" t="s">
        <v>1439</v>
      </c>
    </row>
    <row r="735" spans="1:9" ht="15" customHeight="1">
      <c r="A735" s="337">
        <v>673</v>
      </c>
      <c r="B735" s="421"/>
      <c r="C735" s="337" t="s">
        <v>1530</v>
      </c>
      <c r="D735" s="338">
        <v>0.1149</v>
      </c>
      <c r="E735" s="337" t="s">
        <v>1503</v>
      </c>
      <c r="F735" s="339" t="s">
        <v>311</v>
      </c>
      <c r="G735" s="337" t="s">
        <v>1504</v>
      </c>
      <c r="H735" s="337" t="s">
        <v>565</v>
      </c>
      <c r="I735" s="348" t="s">
        <v>1439</v>
      </c>
    </row>
    <row r="736" spans="1:9" ht="15" customHeight="1">
      <c r="A736" s="337">
        <v>674</v>
      </c>
      <c r="B736" s="421"/>
      <c r="C736" s="337" t="s">
        <v>1531</v>
      </c>
      <c r="D736" s="338">
        <v>0.115</v>
      </c>
      <c r="E736" s="337" t="s">
        <v>1503</v>
      </c>
      <c r="F736" s="339" t="s">
        <v>311</v>
      </c>
      <c r="G736" s="337" t="s">
        <v>1504</v>
      </c>
      <c r="H736" s="337" t="s">
        <v>565</v>
      </c>
      <c r="I736" s="348" t="s">
        <v>1439</v>
      </c>
    </row>
    <row r="737" spans="1:9" ht="15" customHeight="1">
      <c r="A737" s="337">
        <v>675</v>
      </c>
      <c r="B737" s="421"/>
      <c r="C737" s="337" t="s">
        <v>1532</v>
      </c>
      <c r="D737" s="338">
        <v>0.115</v>
      </c>
      <c r="E737" s="337" t="s">
        <v>1503</v>
      </c>
      <c r="F737" s="339" t="s">
        <v>311</v>
      </c>
      <c r="G737" s="337" t="s">
        <v>1504</v>
      </c>
      <c r="H737" s="337" t="s">
        <v>565</v>
      </c>
      <c r="I737" s="348" t="s">
        <v>1439</v>
      </c>
    </row>
    <row r="738" spans="1:9" ht="15" customHeight="1">
      <c r="A738" s="337">
        <v>676</v>
      </c>
      <c r="B738" s="421"/>
      <c r="C738" s="337" t="s">
        <v>1533</v>
      </c>
      <c r="D738" s="338">
        <v>0.115</v>
      </c>
      <c r="E738" s="337" t="s">
        <v>1503</v>
      </c>
      <c r="F738" s="339" t="s">
        <v>311</v>
      </c>
      <c r="G738" s="337" t="s">
        <v>1504</v>
      </c>
      <c r="H738" s="337" t="s">
        <v>565</v>
      </c>
      <c r="I738" s="348" t="s">
        <v>1439</v>
      </c>
    </row>
    <row r="739" spans="1:9" ht="15" customHeight="1">
      <c r="A739" s="337">
        <v>677</v>
      </c>
      <c r="B739" s="421"/>
      <c r="C739" s="337" t="s">
        <v>1534</v>
      </c>
      <c r="D739" s="338">
        <v>0.17519999999999999</v>
      </c>
      <c r="E739" s="337" t="s">
        <v>1503</v>
      </c>
      <c r="F739" s="339" t="s">
        <v>311</v>
      </c>
      <c r="G739" s="337" t="s">
        <v>1504</v>
      </c>
      <c r="H739" s="337" t="s">
        <v>565</v>
      </c>
      <c r="I739" s="348" t="s">
        <v>1439</v>
      </c>
    </row>
    <row r="740" spans="1:9" ht="15" customHeight="1">
      <c r="A740" s="337">
        <v>678</v>
      </c>
      <c r="B740" s="421"/>
      <c r="C740" s="337" t="s">
        <v>1535</v>
      </c>
      <c r="D740" s="338">
        <v>0.12250000000000001</v>
      </c>
      <c r="E740" s="337" t="s">
        <v>1503</v>
      </c>
      <c r="F740" s="339" t="s">
        <v>311</v>
      </c>
      <c r="G740" s="337" t="s">
        <v>1504</v>
      </c>
      <c r="H740" s="337" t="s">
        <v>565</v>
      </c>
      <c r="I740" s="348" t="s">
        <v>1439</v>
      </c>
    </row>
    <row r="741" spans="1:9" ht="15" customHeight="1">
      <c r="A741" s="337">
        <v>679</v>
      </c>
      <c r="B741" s="421"/>
      <c r="C741" s="337" t="s">
        <v>1536</v>
      </c>
      <c r="D741" s="338">
        <v>0.12100000000000001</v>
      </c>
      <c r="E741" s="337" t="s">
        <v>1503</v>
      </c>
      <c r="F741" s="339" t="s">
        <v>311</v>
      </c>
      <c r="G741" s="337" t="s">
        <v>1504</v>
      </c>
      <c r="H741" s="337" t="s">
        <v>565</v>
      </c>
      <c r="I741" s="348" t="s">
        <v>1439</v>
      </c>
    </row>
    <row r="742" spans="1:9" ht="15" customHeight="1">
      <c r="A742" s="337">
        <v>680</v>
      </c>
      <c r="B742" s="421"/>
      <c r="C742" s="337" t="s">
        <v>1537</v>
      </c>
      <c r="D742" s="338">
        <v>0.1226</v>
      </c>
      <c r="E742" s="337" t="s">
        <v>1503</v>
      </c>
      <c r="F742" s="339" t="s">
        <v>311</v>
      </c>
      <c r="G742" s="337" t="s">
        <v>1504</v>
      </c>
      <c r="H742" s="337" t="s">
        <v>565</v>
      </c>
      <c r="I742" s="348" t="s">
        <v>1439</v>
      </c>
    </row>
    <row r="743" spans="1:9" ht="15" customHeight="1">
      <c r="A743" s="337">
        <v>681</v>
      </c>
      <c r="B743" s="421"/>
      <c r="C743" s="337" t="s">
        <v>1538</v>
      </c>
      <c r="D743" s="338">
        <v>0.12100000000000001</v>
      </c>
      <c r="E743" s="337" t="s">
        <v>1503</v>
      </c>
      <c r="F743" s="339" t="s">
        <v>311</v>
      </c>
      <c r="G743" s="337" t="s">
        <v>1504</v>
      </c>
      <c r="H743" s="337" t="s">
        <v>565</v>
      </c>
      <c r="I743" s="348" t="s">
        <v>1439</v>
      </c>
    </row>
    <row r="744" spans="1:9" ht="15" customHeight="1">
      <c r="A744" s="337">
        <v>682</v>
      </c>
      <c r="B744" s="421"/>
      <c r="C744" s="337" t="s">
        <v>953</v>
      </c>
      <c r="D744" s="338">
        <v>9.5000000000000001E-2</v>
      </c>
      <c r="E744" s="337" t="s">
        <v>1503</v>
      </c>
      <c r="F744" s="339" t="s">
        <v>311</v>
      </c>
      <c r="G744" s="337" t="s">
        <v>1504</v>
      </c>
      <c r="H744" s="337" t="s">
        <v>565</v>
      </c>
      <c r="I744" s="348" t="s">
        <v>1439</v>
      </c>
    </row>
    <row r="745" spans="1:9" ht="15" customHeight="1">
      <c r="A745" s="337">
        <v>683</v>
      </c>
      <c r="B745" s="421"/>
      <c r="C745" s="337" t="s">
        <v>1539</v>
      </c>
      <c r="D745" s="338">
        <v>0.14300000000000002</v>
      </c>
      <c r="E745" s="337" t="s">
        <v>1503</v>
      </c>
      <c r="F745" s="339" t="s">
        <v>311</v>
      </c>
      <c r="G745" s="337" t="s">
        <v>1504</v>
      </c>
      <c r="H745" s="337" t="s">
        <v>565</v>
      </c>
      <c r="I745" s="348" t="s">
        <v>1439</v>
      </c>
    </row>
    <row r="746" spans="1:9" ht="15" customHeight="1">
      <c r="A746" s="337">
        <v>684</v>
      </c>
      <c r="B746" s="421"/>
      <c r="C746" s="337" t="s">
        <v>1540</v>
      </c>
      <c r="D746" s="338">
        <v>0.28600000000000003</v>
      </c>
      <c r="E746" s="337" t="s">
        <v>1503</v>
      </c>
      <c r="F746" s="339" t="s">
        <v>311</v>
      </c>
      <c r="G746" s="337" t="s">
        <v>1504</v>
      </c>
      <c r="H746" s="337" t="s">
        <v>565</v>
      </c>
      <c r="I746" s="348" t="s">
        <v>1439</v>
      </c>
    </row>
    <row r="747" spans="1:9" ht="15" customHeight="1">
      <c r="A747" s="337">
        <v>685</v>
      </c>
      <c r="B747" s="421"/>
      <c r="C747" s="337" t="s">
        <v>1541</v>
      </c>
      <c r="D747" s="338">
        <v>0.14300000000000002</v>
      </c>
      <c r="E747" s="337" t="s">
        <v>1503</v>
      </c>
      <c r="F747" s="339" t="s">
        <v>311</v>
      </c>
      <c r="G747" s="337" t="s">
        <v>1504</v>
      </c>
      <c r="H747" s="337" t="s">
        <v>565</v>
      </c>
      <c r="I747" s="348" t="s">
        <v>1439</v>
      </c>
    </row>
    <row r="748" spans="1:9" ht="15" customHeight="1">
      <c r="A748" s="337">
        <v>686</v>
      </c>
      <c r="B748" s="421"/>
      <c r="C748" s="337" t="s">
        <v>956</v>
      </c>
      <c r="D748" s="338">
        <v>9.4E-2</v>
      </c>
      <c r="E748" s="337" t="s">
        <v>1503</v>
      </c>
      <c r="F748" s="339" t="s">
        <v>311</v>
      </c>
      <c r="G748" s="337" t="s">
        <v>1504</v>
      </c>
      <c r="H748" s="337" t="s">
        <v>565</v>
      </c>
      <c r="I748" s="348" t="s">
        <v>1439</v>
      </c>
    </row>
    <row r="749" spans="1:9" ht="15" customHeight="1">
      <c r="A749" s="337">
        <v>687</v>
      </c>
      <c r="B749" s="421"/>
      <c r="C749" s="337" t="s">
        <v>1542</v>
      </c>
      <c r="D749" s="338">
        <v>3.1E-2</v>
      </c>
      <c r="E749" s="337" t="s">
        <v>1503</v>
      </c>
      <c r="F749" s="339" t="s">
        <v>311</v>
      </c>
      <c r="G749" s="337" t="s">
        <v>1504</v>
      </c>
      <c r="H749" s="337" t="s">
        <v>565</v>
      </c>
      <c r="I749" s="348" t="s">
        <v>1439</v>
      </c>
    </row>
    <row r="750" spans="1:9" ht="15" customHeight="1">
      <c r="A750" s="337">
        <v>688</v>
      </c>
      <c r="B750" s="421"/>
      <c r="C750" s="337" t="s">
        <v>1543</v>
      </c>
      <c r="D750" s="338">
        <v>0.13</v>
      </c>
      <c r="E750" s="337" t="s">
        <v>1503</v>
      </c>
      <c r="F750" s="339" t="s">
        <v>311</v>
      </c>
      <c r="G750" s="337" t="s">
        <v>1504</v>
      </c>
      <c r="H750" s="337" t="s">
        <v>565</v>
      </c>
      <c r="I750" s="348" t="s">
        <v>1439</v>
      </c>
    </row>
    <row r="751" spans="1:9" ht="15" customHeight="1">
      <c r="A751" s="337">
        <v>689</v>
      </c>
      <c r="B751" s="421"/>
      <c r="C751" s="337" t="s">
        <v>1544</v>
      </c>
      <c r="D751" s="338">
        <v>0.12240000000000001</v>
      </c>
      <c r="E751" s="337" t="s">
        <v>1503</v>
      </c>
      <c r="F751" s="339" t="s">
        <v>311</v>
      </c>
      <c r="G751" s="337" t="s">
        <v>1504</v>
      </c>
      <c r="H751" s="337" t="s">
        <v>565</v>
      </c>
      <c r="I751" s="348" t="s">
        <v>1439</v>
      </c>
    </row>
    <row r="752" spans="1:9" ht="15" customHeight="1">
      <c r="A752" s="337">
        <v>690</v>
      </c>
      <c r="B752" s="421"/>
      <c r="C752" s="337" t="s">
        <v>1545</v>
      </c>
      <c r="D752" s="338">
        <v>6.9000000000000006E-2</v>
      </c>
      <c r="E752" s="337" t="s">
        <v>1503</v>
      </c>
      <c r="F752" s="339" t="s">
        <v>311</v>
      </c>
      <c r="G752" s="337" t="s">
        <v>1504</v>
      </c>
      <c r="H752" s="337" t="s">
        <v>565</v>
      </c>
      <c r="I752" s="348" t="s">
        <v>1439</v>
      </c>
    </row>
    <row r="753" spans="1:9" ht="15" customHeight="1">
      <c r="A753" s="337">
        <v>691</v>
      </c>
      <c r="B753" s="421"/>
      <c r="C753" s="337" t="s">
        <v>1546</v>
      </c>
      <c r="D753" s="338">
        <v>1.5300000000000001E-2</v>
      </c>
      <c r="E753" s="337" t="s">
        <v>1503</v>
      </c>
      <c r="F753" s="339" t="s">
        <v>311</v>
      </c>
      <c r="G753" s="337" t="s">
        <v>1504</v>
      </c>
      <c r="H753" s="337" t="s">
        <v>565</v>
      </c>
      <c r="I753" s="348" t="s">
        <v>1439</v>
      </c>
    </row>
    <row r="754" spans="1:9" ht="15" customHeight="1">
      <c r="A754" s="337">
        <v>692</v>
      </c>
      <c r="B754" s="421"/>
      <c r="C754" s="337" t="s">
        <v>1547</v>
      </c>
      <c r="D754" s="338">
        <v>6.5600000000000006E-2</v>
      </c>
      <c r="E754" s="337" t="s">
        <v>1503</v>
      </c>
      <c r="F754" s="339" t="s">
        <v>311</v>
      </c>
      <c r="G754" s="337" t="s">
        <v>1504</v>
      </c>
      <c r="H754" s="337" t="s">
        <v>565</v>
      </c>
      <c r="I754" s="348" t="s">
        <v>1439</v>
      </c>
    </row>
    <row r="755" spans="1:9" ht="15" customHeight="1">
      <c r="A755" s="337">
        <v>693</v>
      </c>
      <c r="B755" s="421"/>
      <c r="C755" s="337" t="s">
        <v>1548</v>
      </c>
      <c r="D755" s="338">
        <v>1.2800000000000001E-2</v>
      </c>
      <c r="E755" s="337" t="s">
        <v>1503</v>
      </c>
      <c r="F755" s="339" t="s">
        <v>311</v>
      </c>
      <c r="G755" s="337" t="s">
        <v>1504</v>
      </c>
      <c r="H755" s="337" t="s">
        <v>565</v>
      </c>
      <c r="I755" s="348" t="s">
        <v>1439</v>
      </c>
    </row>
    <row r="756" spans="1:9" ht="15" customHeight="1">
      <c r="A756" s="337">
        <v>694</v>
      </c>
      <c r="B756" s="421"/>
      <c r="C756" s="337" t="s">
        <v>1549</v>
      </c>
      <c r="D756" s="338">
        <v>5.9900000000000002E-2</v>
      </c>
      <c r="E756" s="337" t="s">
        <v>1503</v>
      </c>
      <c r="F756" s="339" t="s">
        <v>311</v>
      </c>
      <c r="G756" s="337" t="s">
        <v>1504</v>
      </c>
      <c r="H756" s="337" t="s">
        <v>565</v>
      </c>
      <c r="I756" s="348" t="s">
        <v>1439</v>
      </c>
    </row>
    <row r="757" spans="1:9" ht="15" customHeight="1">
      <c r="A757" s="337">
        <v>695</v>
      </c>
      <c r="B757" s="421"/>
      <c r="C757" s="337" t="s">
        <v>1550</v>
      </c>
      <c r="D757" s="338">
        <v>0.3155</v>
      </c>
      <c r="E757" s="337" t="s">
        <v>1503</v>
      </c>
      <c r="F757" s="339" t="s">
        <v>311</v>
      </c>
      <c r="G757" s="337" t="s">
        <v>1504</v>
      </c>
      <c r="H757" s="337" t="s">
        <v>565</v>
      </c>
      <c r="I757" s="348" t="s">
        <v>1439</v>
      </c>
    </row>
    <row r="758" spans="1:9" ht="15" customHeight="1">
      <c r="A758" s="337">
        <v>696</v>
      </c>
      <c r="B758" s="421"/>
      <c r="C758" s="337" t="s">
        <v>1551</v>
      </c>
      <c r="D758" s="338">
        <v>7.5999999999999998E-2</v>
      </c>
      <c r="E758" s="337" t="s">
        <v>1503</v>
      </c>
      <c r="F758" s="339" t="s">
        <v>311</v>
      </c>
      <c r="G758" s="337" t="s">
        <v>1504</v>
      </c>
      <c r="H758" s="337" t="s">
        <v>565</v>
      </c>
      <c r="I758" s="348" t="s">
        <v>1439</v>
      </c>
    </row>
    <row r="759" spans="1:9" ht="15" customHeight="1">
      <c r="A759" s="337">
        <v>697</v>
      </c>
      <c r="B759" s="421"/>
      <c r="C759" s="337" t="s">
        <v>1552</v>
      </c>
      <c r="D759" s="338">
        <v>9.8000000000000004E-2</v>
      </c>
      <c r="E759" s="337" t="s">
        <v>1503</v>
      </c>
      <c r="F759" s="339" t="s">
        <v>311</v>
      </c>
      <c r="G759" s="337" t="s">
        <v>1504</v>
      </c>
      <c r="H759" s="337" t="s">
        <v>565</v>
      </c>
      <c r="I759" s="348" t="s">
        <v>1439</v>
      </c>
    </row>
    <row r="760" spans="1:9" ht="15" customHeight="1">
      <c r="A760" s="337">
        <v>698</v>
      </c>
      <c r="B760" s="421"/>
      <c r="C760" s="337" t="s">
        <v>1553</v>
      </c>
      <c r="D760" s="338">
        <v>4.7E-2</v>
      </c>
      <c r="E760" s="337" t="s">
        <v>1503</v>
      </c>
      <c r="F760" s="339" t="s">
        <v>311</v>
      </c>
      <c r="G760" s="337" t="s">
        <v>1504</v>
      </c>
      <c r="H760" s="337" t="s">
        <v>565</v>
      </c>
      <c r="I760" s="348" t="s">
        <v>1439</v>
      </c>
    </row>
    <row r="761" spans="1:9" ht="15" customHeight="1">
      <c r="A761" s="337">
        <v>699</v>
      </c>
      <c r="B761" s="421"/>
      <c r="C761" s="337" t="s">
        <v>1554</v>
      </c>
      <c r="D761" s="338">
        <v>0.28400000000000003</v>
      </c>
      <c r="E761" s="337" t="s">
        <v>1503</v>
      </c>
      <c r="F761" s="339" t="s">
        <v>311</v>
      </c>
      <c r="G761" s="337" t="s">
        <v>1504</v>
      </c>
      <c r="H761" s="337" t="s">
        <v>565</v>
      </c>
      <c r="I761" s="348" t="s">
        <v>1439</v>
      </c>
    </row>
    <row r="762" spans="1:9" ht="15" customHeight="1">
      <c r="A762" s="337">
        <v>700</v>
      </c>
      <c r="B762" s="421"/>
      <c r="C762" s="337" t="s">
        <v>1555</v>
      </c>
      <c r="D762" s="338">
        <v>0.26700000000000002</v>
      </c>
      <c r="E762" s="337" t="s">
        <v>1503</v>
      </c>
      <c r="F762" s="339" t="s">
        <v>311</v>
      </c>
      <c r="G762" s="337" t="s">
        <v>1504</v>
      </c>
      <c r="H762" s="337" t="s">
        <v>565</v>
      </c>
      <c r="I762" s="348" t="s">
        <v>1439</v>
      </c>
    </row>
    <row r="763" spans="1:9" ht="15" customHeight="1">
      <c r="A763" s="337">
        <v>701</v>
      </c>
      <c r="B763" s="421"/>
      <c r="C763" s="337" t="s">
        <v>1556</v>
      </c>
      <c r="D763" s="338">
        <v>0.111</v>
      </c>
      <c r="E763" s="337" t="s">
        <v>1503</v>
      </c>
      <c r="F763" s="339" t="s">
        <v>311</v>
      </c>
      <c r="G763" s="337" t="s">
        <v>1504</v>
      </c>
      <c r="H763" s="337" t="s">
        <v>565</v>
      </c>
      <c r="I763" s="348" t="s">
        <v>1439</v>
      </c>
    </row>
    <row r="764" spans="1:9" ht="15" customHeight="1">
      <c r="A764" s="337">
        <v>702</v>
      </c>
      <c r="B764" s="421"/>
      <c r="C764" s="337" t="s">
        <v>1557</v>
      </c>
      <c r="D764" s="338">
        <v>0.1014</v>
      </c>
      <c r="E764" s="337" t="s">
        <v>1503</v>
      </c>
      <c r="F764" s="339" t="s">
        <v>311</v>
      </c>
      <c r="G764" s="337" t="s">
        <v>1504</v>
      </c>
      <c r="H764" s="337" t="s">
        <v>565</v>
      </c>
      <c r="I764" s="348" t="s">
        <v>1439</v>
      </c>
    </row>
    <row r="765" spans="1:9" ht="15" customHeight="1">
      <c r="A765" s="337">
        <v>703</v>
      </c>
      <c r="B765" s="421"/>
      <c r="C765" s="337" t="s">
        <v>1558</v>
      </c>
      <c r="D765" s="338">
        <v>1.8200000000000001E-2</v>
      </c>
      <c r="E765" s="337" t="s">
        <v>1503</v>
      </c>
      <c r="F765" s="339" t="s">
        <v>311</v>
      </c>
      <c r="G765" s="337" t="s">
        <v>1504</v>
      </c>
      <c r="H765" s="337" t="s">
        <v>565</v>
      </c>
      <c r="I765" s="348" t="s">
        <v>1439</v>
      </c>
    </row>
    <row r="766" spans="1:9" ht="15" customHeight="1">
      <c r="A766" s="337">
        <v>704</v>
      </c>
      <c r="B766" s="421"/>
      <c r="C766" s="337" t="s">
        <v>1559</v>
      </c>
      <c r="D766" s="338">
        <v>0.18110000000000001</v>
      </c>
      <c r="E766" s="337" t="s">
        <v>1503</v>
      </c>
      <c r="F766" s="339" t="s">
        <v>311</v>
      </c>
      <c r="G766" s="337" t="s">
        <v>1504</v>
      </c>
      <c r="H766" s="337" t="s">
        <v>565</v>
      </c>
      <c r="I766" s="348" t="s">
        <v>1439</v>
      </c>
    </row>
    <row r="767" spans="1:9" ht="15" customHeight="1">
      <c r="A767" s="337">
        <v>705</v>
      </c>
      <c r="B767" s="421"/>
      <c r="C767" s="337" t="s">
        <v>1560</v>
      </c>
      <c r="D767" s="338">
        <v>0.57000000000000006</v>
      </c>
      <c r="E767" s="337" t="s">
        <v>1503</v>
      </c>
      <c r="F767" s="339" t="s">
        <v>311</v>
      </c>
      <c r="G767" s="337" t="s">
        <v>1504</v>
      </c>
      <c r="H767" s="337" t="s">
        <v>565</v>
      </c>
      <c r="I767" s="348" t="s">
        <v>1439</v>
      </c>
    </row>
    <row r="768" spans="1:9" ht="15" customHeight="1">
      <c r="A768" s="337">
        <v>706</v>
      </c>
      <c r="B768" s="421"/>
      <c r="C768" s="337" t="s">
        <v>1561</v>
      </c>
      <c r="D768" s="338">
        <v>0.22520000000000001</v>
      </c>
      <c r="E768" s="337" t="s">
        <v>1503</v>
      </c>
      <c r="F768" s="339" t="s">
        <v>311</v>
      </c>
      <c r="G768" s="337" t="s">
        <v>1504</v>
      </c>
      <c r="H768" s="337" t="s">
        <v>565</v>
      </c>
      <c r="I768" s="348" t="s">
        <v>1439</v>
      </c>
    </row>
    <row r="769" spans="1:9" ht="15" customHeight="1">
      <c r="A769" s="337">
        <v>707</v>
      </c>
      <c r="B769" s="421"/>
      <c r="C769" s="337" t="s">
        <v>1562</v>
      </c>
      <c r="D769" s="338">
        <v>0.1048</v>
      </c>
      <c r="E769" s="337" t="s">
        <v>1503</v>
      </c>
      <c r="F769" s="339" t="s">
        <v>311</v>
      </c>
      <c r="G769" s="337" t="s">
        <v>1504</v>
      </c>
      <c r="H769" s="337" t="s">
        <v>565</v>
      </c>
      <c r="I769" s="348" t="s">
        <v>1439</v>
      </c>
    </row>
    <row r="770" spans="1:9" ht="15" customHeight="1">
      <c r="A770" s="337">
        <v>708</v>
      </c>
      <c r="B770" s="421"/>
      <c r="C770" s="337" t="s">
        <v>1563</v>
      </c>
      <c r="D770" s="338">
        <v>1.097</v>
      </c>
      <c r="E770" s="337" t="s">
        <v>1503</v>
      </c>
      <c r="F770" s="339" t="s">
        <v>311</v>
      </c>
      <c r="G770" s="337" t="s">
        <v>1504</v>
      </c>
      <c r="H770" s="337" t="s">
        <v>565</v>
      </c>
      <c r="I770" s="348" t="s">
        <v>1439</v>
      </c>
    </row>
    <row r="771" spans="1:9" ht="15" customHeight="1">
      <c r="A771" s="337">
        <v>709</v>
      </c>
      <c r="B771" s="421"/>
      <c r="C771" s="337" t="s">
        <v>1564</v>
      </c>
      <c r="D771" s="338">
        <v>0.14300000000000002</v>
      </c>
      <c r="E771" s="337" t="s">
        <v>1503</v>
      </c>
      <c r="F771" s="339" t="s">
        <v>311</v>
      </c>
      <c r="G771" s="337" t="s">
        <v>1504</v>
      </c>
      <c r="H771" s="337" t="s">
        <v>565</v>
      </c>
      <c r="I771" s="348" t="s">
        <v>1439</v>
      </c>
    </row>
    <row r="772" spans="1:9" ht="15" customHeight="1">
      <c r="A772" s="337">
        <v>710</v>
      </c>
      <c r="B772" s="421"/>
      <c r="C772" s="337" t="s">
        <v>1565</v>
      </c>
      <c r="D772" s="338">
        <v>7.2000000000000008E-2</v>
      </c>
      <c r="E772" s="337" t="s">
        <v>1503</v>
      </c>
      <c r="F772" s="339" t="s">
        <v>311</v>
      </c>
      <c r="G772" s="337" t="s">
        <v>1504</v>
      </c>
      <c r="H772" s="337" t="s">
        <v>565</v>
      </c>
      <c r="I772" s="348" t="s">
        <v>1439</v>
      </c>
    </row>
    <row r="773" spans="1:9" ht="15" customHeight="1">
      <c r="A773" s="337">
        <v>711</v>
      </c>
      <c r="B773" s="421"/>
      <c r="C773" s="337" t="s">
        <v>1566</v>
      </c>
      <c r="D773" s="338">
        <v>0.215</v>
      </c>
      <c r="E773" s="337" t="s">
        <v>1503</v>
      </c>
      <c r="F773" s="339" t="s">
        <v>311</v>
      </c>
      <c r="G773" s="337" t="s">
        <v>1504</v>
      </c>
      <c r="H773" s="337" t="s">
        <v>565</v>
      </c>
      <c r="I773" s="348" t="s">
        <v>1439</v>
      </c>
    </row>
    <row r="774" spans="1:9" ht="15" customHeight="1">
      <c r="A774" s="337">
        <v>712</v>
      </c>
      <c r="B774" s="421"/>
      <c r="C774" s="337" t="s">
        <v>1567</v>
      </c>
      <c r="D774" s="338">
        <v>0.27300000000000002</v>
      </c>
      <c r="E774" s="337" t="s">
        <v>1503</v>
      </c>
      <c r="F774" s="339" t="s">
        <v>311</v>
      </c>
      <c r="G774" s="337" t="s">
        <v>1504</v>
      </c>
      <c r="H774" s="337" t="s">
        <v>565</v>
      </c>
      <c r="I774" s="348" t="s">
        <v>1439</v>
      </c>
    </row>
    <row r="775" spans="1:9" ht="15" customHeight="1">
      <c r="A775" s="337">
        <v>713</v>
      </c>
      <c r="B775" s="421"/>
      <c r="C775" s="337" t="s">
        <v>1568</v>
      </c>
      <c r="D775" s="338">
        <v>6.5799999999999997E-2</v>
      </c>
      <c r="E775" s="337" t="s">
        <v>1503</v>
      </c>
      <c r="F775" s="339" t="s">
        <v>311</v>
      </c>
      <c r="G775" s="337" t="s">
        <v>1504</v>
      </c>
      <c r="H775" s="337" t="s">
        <v>565</v>
      </c>
      <c r="I775" s="348" t="s">
        <v>1439</v>
      </c>
    </row>
    <row r="776" spans="1:9" ht="15" customHeight="1">
      <c r="A776" s="337">
        <v>714</v>
      </c>
      <c r="B776" s="421"/>
      <c r="C776" s="337" t="s">
        <v>1569</v>
      </c>
      <c r="D776" s="338">
        <v>2.0000000000000001E-4</v>
      </c>
      <c r="E776" s="337" t="s">
        <v>1503</v>
      </c>
      <c r="F776" s="339" t="s">
        <v>311</v>
      </c>
      <c r="G776" s="337" t="s">
        <v>1504</v>
      </c>
      <c r="H776" s="337" t="s">
        <v>565</v>
      </c>
      <c r="I776" s="348" t="s">
        <v>1439</v>
      </c>
    </row>
    <row r="777" spans="1:9" ht="15" customHeight="1">
      <c r="A777" s="337">
        <v>715</v>
      </c>
      <c r="B777" s="421"/>
      <c r="C777" s="337" t="s">
        <v>1570</v>
      </c>
      <c r="D777" s="338">
        <v>0.13800000000000001</v>
      </c>
      <c r="E777" s="337" t="s">
        <v>1503</v>
      </c>
      <c r="F777" s="339" t="s">
        <v>311</v>
      </c>
      <c r="G777" s="337" t="s">
        <v>1504</v>
      </c>
      <c r="H777" s="337" t="s">
        <v>565</v>
      </c>
      <c r="I777" s="348" t="s">
        <v>1439</v>
      </c>
    </row>
    <row r="778" spans="1:9" ht="15" customHeight="1">
      <c r="A778" s="337">
        <v>716</v>
      </c>
      <c r="B778" s="421"/>
      <c r="C778" s="337" t="s">
        <v>1571</v>
      </c>
      <c r="D778" s="338">
        <v>0.13500000000000001</v>
      </c>
      <c r="E778" s="337" t="s">
        <v>1503</v>
      </c>
      <c r="F778" s="339" t="s">
        <v>311</v>
      </c>
      <c r="G778" s="337" t="s">
        <v>1504</v>
      </c>
      <c r="H778" s="337" t="s">
        <v>565</v>
      </c>
      <c r="I778" s="348" t="s">
        <v>1439</v>
      </c>
    </row>
    <row r="779" spans="1:9" ht="15" customHeight="1">
      <c r="A779" s="337">
        <v>717</v>
      </c>
      <c r="B779" s="421"/>
      <c r="C779" s="337" t="s">
        <v>1572</v>
      </c>
      <c r="D779" s="338">
        <v>0.13600000000000001</v>
      </c>
      <c r="E779" s="337" t="s">
        <v>1503</v>
      </c>
      <c r="F779" s="339" t="s">
        <v>311</v>
      </c>
      <c r="G779" s="337" t="s">
        <v>1504</v>
      </c>
      <c r="H779" s="337" t="s">
        <v>565</v>
      </c>
      <c r="I779" s="348" t="s">
        <v>1439</v>
      </c>
    </row>
    <row r="780" spans="1:9" ht="15" customHeight="1">
      <c r="A780" s="337">
        <v>718</v>
      </c>
      <c r="B780" s="421"/>
      <c r="C780" s="337" t="s">
        <v>1573</v>
      </c>
      <c r="D780" s="338">
        <v>0.27300000000000002</v>
      </c>
      <c r="E780" s="337" t="s">
        <v>1503</v>
      </c>
      <c r="F780" s="339" t="s">
        <v>311</v>
      </c>
      <c r="G780" s="337" t="s">
        <v>1504</v>
      </c>
      <c r="H780" s="337" t="s">
        <v>565</v>
      </c>
      <c r="I780" s="348" t="s">
        <v>1439</v>
      </c>
    </row>
    <row r="781" spans="1:9" ht="15" customHeight="1">
      <c r="A781" s="337">
        <v>719</v>
      </c>
      <c r="B781" s="421"/>
      <c r="C781" s="337" t="s">
        <v>1574</v>
      </c>
      <c r="D781" s="338">
        <v>0.47000000000000003</v>
      </c>
      <c r="E781" s="337" t="s">
        <v>1503</v>
      </c>
      <c r="F781" s="339" t="s">
        <v>311</v>
      </c>
      <c r="G781" s="337" t="s">
        <v>1504</v>
      </c>
      <c r="H781" s="337" t="s">
        <v>565</v>
      </c>
      <c r="I781" s="348" t="s">
        <v>1439</v>
      </c>
    </row>
    <row r="782" spans="1:9" ht="15" customHeight="1">
      <c r="A782" s="337">
        <v>720</v>
      </c>
      <c r="B782" s="421"/>
      <c r="C782" s="337" t="s">
        <v>1575</v>
      </c>
      <c r="D782" s="338">
        <v>0.1474</v>
      </c>
      <c r="E782" s="337" t="s">
        <v>1503</v>
      </c>
      <c r="F782" s="339" t="s">
        <v>311</v>
      </c>
      <c r="G782" s="337" t="s">
        <v>1576</v>
      </c>
      <c r="H782" s="337" t="s">
        <v>565</v>
      </c>
      <c r="I782" s="348" t="s">
        <v>1439</v>
      </c>
    </row>
    <row r="783" spans="1:9" ht="15" customHeight="1">
      <c r="A783" s="337">
        <v>721</v>
      </c>
      <c r="B783" s="421"/>
      <c r="C783" s="337" t="s">
        <v>1577</v>
      </c>
      <c r="D783" s="338">
        <v>0.14050000000000001</v>
      </c>
      <c r="E783" s="337" t="s">
        <v>1503</v>
      </c>
      <c r="F783" s="339" t="s">
        <v>311</v>
      </c>
      <c r="G783" s="337" t="s">
        <v>1504</v>
      </c>
      <c r="H783" s="337" t="s">
        <v>565</v>
      </c>
      <c r="I783" s="348" t="s">
        <v>1439</v>
      </c>
    </row>
    <row r="784" spans="1:9" ht="15" customHeight="1">
      <c r="A784" s="337">
        <v>722</v>
      </c>
      <c r="B784" s="421"/>
      <c r="C784" s="337" t="s">
        <v>1578</v>
      </c>
      <c r="D784" s="338">
        <v>0.12000000000000001</v>
      </c>
      <c r="E784" s="337" t="s">
        <v>1503</v>
      </c>
      <c r="F784" s="339" t="s">
        <v>311</v>
      </c>
      <c r="G784" s="337" t="s">
        <v>1504</v>
      </c>
      <c r="H784" s="337" t="s">
        <v>565</v>
      </c>
      <c r="I784" s="348" t="s">
        <v>1439</v>
      </c>
    </row>
    <row r="785" spans="1:9" ht="15" customHeight="1">
      <c r="A785" s="337">
        <v>723</v>
      </c>
      <c r="B785" s="421"/>
      <c r="C785" s="337" t="s">
        <v>1579</v>
      </c>
      <c r="D785" s="338">
        <v>2.9300000000000003E-2</v>
      </c>
      <c r="E785" s="337" t="s">
        <v>1503</v>
      </c>
      <c r="F785" s="339" t="s">
        <v>311</v>
      </c>
      <c r="G785" s="337" t="s">
        <v>1504</v>
      </c>
      <c r="H785" s="337" t="s">
        <v>565</v>
      </c>
      <c r="I785" s="348" t="s">
        <v>1439</v>
      </c>
    </row>
    <row r="786" spans="1:9" ht="15" customHeight="1">
      <c r="A786" s="337">
        <v>724</v>
      </c>
      <c r="B786" s="421"/>
      <c r="C786" s="337" t="s">
        <v>1580</v>
      </c>
      <c r="D786" s="338">
        <v>0.12000000000000001</v>
      </c>
      <c r="E786" s="337" t="s">
        <v>1503</v>
      </c>
      <c r="F786" s="339" t="s">
        <v>311</v>
      </c>
      <c r="G786" s="337" t="s">
        <v>1504</v>
      </c>
      <c r="H786" s="337" t="s">
        <v>565</v>
      </c>
      <c r="I786" s="348" t="s">
        <v>1439</v>
      </c>
    </row>
    <row r="787" spans="1:9" ht="15" customHeight="1">
      <c r="A787" s="337">
        <v>725</v>
      </c>
      <c r="B787" s="421"/>
      <c r="C787" s="337" t="s">
        <v>1581</v>
      </c>
      <c r="D787" s="338">
        <v>0.12000000000000001</v>
      </c>
      <c r="E787" s="337" t="s">
        <v>1503</v>
      </c>
      <c r="F787" s="339" t="s">
        <v>311</v>
      </c>
      <c r="G787" s="337" t="s">
        <v>1504</v>
      </c>
      <c r="H787" s="337" t="s">
        <v>565</v>
      </c>
      <c r="I787" s="348" t="s">
        <v>1439</v>
      </c>
    </row>
    <row r="788" spans="1:9" ht="15" customHeight="1">
      <c r="A788" s="337">
        <v>726</v>
      </c>
      <c r="B788" s="421"/>
      <c r="C788" s="337" t="s">
        <v>1582</v>
      </c>
      <c r="D788" s="338">
        <v>2.9400000000000003E-2</v>
      </c>
      <c r="E788" s="337" t="s">
        <v>1503</v>
      </c>
      <c r="F788" s="339" t="s">
        <v>311</v>
      </c>
      <c r="G788" s="337" t="s">
        <v>1504</v>
      </c>
      <c r="H788" s="337" t="s">
        <v>565</v>
      </c>
      <c r="I788" s="348" t="s">
        <v>1439</v>
      </c>
    </row>
    <row r="789" spans="1:9" ht="15" customHeight="1">
      <c r="A789" s="337">
        <v>727</v>
      </c>
      <c r="B789" s="421"/>
      <c r="C789" s="337" t="s">
        <v>1583</v>
      </c>
      <c r="D789" s="338">
        <v>0.12000000000000001</v>
      </c>
      <c r="E789" s="337" t="s">
        <v>1503</v>
      </c>
      <c r="F789" s="339" t="s">
        <v>311</v>
      </c>
      <c r="G789" s="337" t="s">
        <v>1504</v>
      </c>
      <c r="H789" s="337" t="s">
        <v>565</v>
      </c>
      <c r="I789" s="348" t="s">
        <v>1439</v>
      </c>
    </row>
    <row r="790" spans="1:9" ht="15" customHeight="1">
      <c r="A790" s="337">
        <v>728</v>
      </c>
      <c r="B790" s="421"/>
      <c r="C790" s="337" t="s">
        <v>1584</v>
      </c>
      <c r="D790" s="338">
        <v>0.12000000000000001</v>
      </c>
      <c r="E790" s="337" t="s">
        <v>1503</v>
      </c>
      <c r="F790" s="339" t="s">
        <v>311</v>
      </c>
      <c r="G790" s="337" t="s">
        <v>1504</v>
      </c>
      <c r="H790" s="337" t="s">
        <v>565</v>
      </c>
      <c r="I790" s="348" t="s">
        <v>1439</v>
      </c>
    </row>
    <row r="791" spans="1:9" ht="15" customHeight="1">
      <c r="A791" s="337">
        <v>729</v>
      </c>
      <c r="B791" s="421"/>
      <c r="C791" s="337" t="s">
        <v>1585</v>
      </c>
      <c r="D791" s="338">
        <v>2.9400000000000003E-2</v>
      </c>
      <c r="E791" s="337" t="s">
        <v>1503</v>
      </c>
      <c r="F791" s="339" t="s">
        <v>311</v>
      </c>
      <c r="G791" s="337" t="s">
        <v>1504</v>
      </c>
      <c r="H791" s="337" t="s">
        <v>565</v>
      </c>
      <c r="I791" s="348" t="s">
        <v>1439</v>
      </c>
    </row>
    <row r="792" spans="1:9" ht="15" customHeight="1">
      <c r="A792" s="337">
        <v>730</v>
      </c>
      <c r="B792" s="421"/>
      <c r="C792" s="337" t="s">
        <v>1586</v>
      </c>
      <c r="D792" s="338">
        <v>0.15660000000000002</v>
      </c>
      <c r="E792" s="337" t="s">
        <v>1503</v>
      </c>
      <c r="F792" s="339" t="s">
        <v>311</v>
      </c>
      <c r="G792" s="337" t="s">
        <v>1504</v>
      </c>
      <c r="H792" s="337" t="s">
        <v>565</v>
      </c>
      <c r="I792" s="348" t="s">
        <v>1439</v>
      </c>
    </row>
    <row r="793" spans="1:9" ht="15" customHeight="1">
      <c r="A793" s="337">
        <v>731</v>
      </c>
      <c r="B793" s="421"/>
      <c r="C793" s="337" t="s">
        <v>1587</v>
      </c>
      <c r="D793" s="338">
        <v>9.4399999999999998E-2</v>
      </c>
      <c r="E793" s="337" t="s">
        <v>1503</v>
      </c>
      <c r="F793" s="339" t="s">
        <v>311</v>
      </c>
      <c r="G793" s="337" t="s">
        <v>1512</v>
      </c>
      <c r="H793" s="337" t="s">
        <v>565</v>
      </c>
      <c r="I793" s="348" t="s">
        <v>1439</v>
      </c>
    </row>
    <row r="794" spans="1:9" ht="15" customHeight="1">
      <c r="A794" s="337">
        <v>732</v>
      </c>
      <c r="B794" s="421"/>
      <c r="C794" s="337" t="s">
        <v>1588</v>
      </c>
      <c r="D794" s="338">
        <v>9.0900000000000009E-2</v>
      </c>
      <c r="E794" s="337" t="s">
        <v>1503</v>
      </c>
      <c r="F794" s="339" t="s">
        <v>311</v>
      </c>
      <c r="G794" s="337" t="s">
        <v>1504</v>
      </c>
      <c r="H794" s="337" t="s">
        <v>565</v>
      </c>
      <c r="I794" s="348" t="s">
        <v>1439</v>
      </c>
    </row>
    <row r="795" spans="1:9" ht="15" customHeight="1">
      <c r="A795" s="337">
        <v>733</v>
      </c>
      <c r="B795" s="421"/>
      <c r="C795" s="337" t="s">
        <v>1589</v>
      </c>
      <c r="D795" s="338">
        <v>4.2000000000000003E-2</v>
      </c>
      <c r="E795" s="337" t="s">
        <v>1503</v>
      </c>
      <c r="F795" s="339" t="s">
        <v>311</v>
      </c>
      <c r="G795" s="337" t="s">
        <v>1504</v>
      </c>
      <c r="H795" s="337" t="s">
        <v>565</v>
      </c>
      <c r="I795" s="348" t="s">
        <v>1439</v>
      </c>
    </row>
    <row r="796" spans="1:9" ht="15" customHeight="1">
      <c r="A796" s="337">
        <v>734</v>
      </c>
      <c r="B796" s="421"/>
      <c r="C796" s="337" t="s">
        <v>1590</v>
      </c>
      <c r="D796" s="338">
        <v>1.2027000000000001</v>
      </c>
      <c r="E796" s="337" t="s">
        <v>1503</v>
      </c>
      <c r="F796" s="339" t="s">
        <v>311</v>
      </c>
      <c r="G796" s="337" t="s">
        <v>1504</v>
      </c>
      <c r="H796" s="337" t="s">
        <v>565</v>
      </c>
      <c r="I796" s="348" t="s">
        <v>1439</v>
      </c>
    </row>
    <row r="797" spans="1:9" ht="15" customHeight="1">
      <c r="A797" s="337">
        <v>735</v>
      </c>
      <c r="B797" s="421"/>
      <c r="C797" s="337" t="s">
        <v>1591</v>
      </c>
      <c r="D797" s="338">
        <v>0.13800000000000001</v>
      </c>
      <c r="E797" s="337" t="s">
        <v>1503</v>
      </c>
      <c r="F797" s="339" t="s">
        <v>311</v>
      </c>
      <c r="G797" s="337" t="s">
        <v>1592</v>
      </c>
      <c r="H797" s="337" t="s">
        <v>1593</v>
      </c>
      <c r="I797" s="348" t="s">
        <v>1439</v>
      </c>
    </row>
    <row r="798" spans="1:9" ht="15" customHeight="1">
      <c r="A798" s="337">
        <v>736</v>
      </c>
      <c r="B798" s="421"/>
      <c r="C798" s="337" t="s">
        <v>1594</v>
      </c>
      <c r="D798" s="338">
        <v>6.4000000000000001E-2</v>
      </c>
      <c r="E798" s="337" t="s">
        <v>1503</v>
      </c>
      <c r="F798" s="339" t="s">
        <v>311</v>
      </c>
      <c r="G798" s="337" t="s">
        <v>1592</v>
      </c>
      <c r="H798" s="337" t="s">
        <v>1593</v>
      </c>
      <c r="I798" s="348" t="s">
        <v>1439</v>
      </c>
    </row>
    <row r="799" spans="1:9" ht="15" customHeight="1">
      <c r="A799" s="337">
        <v>737</v>
      </c>
      <c r="B799" s="421"/>
      <c r="C799" s="337" t="s">
        <v>1595</v>
      </c>
      <c r="D799" s="338">
        <v>0.13</v>
      </c>
      <c r="E799" s="337" t="s">
        <v>1503</v>
      </c>
      <c r="F799" s="339" t="s">
        <v>311</v>
      </c>
      <c r="G799" s="337" t="s">
        <v>1592</v>
      </c>
      <c r="H799" s="337" t="s">
        <v>1593</v>
      </c>
      <c r="I799" s="348" t="s">
        <v>1439</v>
      </c>
    </row>
    <row r="800" spans="1:9" ht="15" customHeight="1">
      <c r="A800" s="337">
        <v>738</v>
      </c>
      <c r="B800" s="421"/>
      <c r="C800" s="337" t="s">
        <v>1596</v>
      </c>
      <c r="D800" s="338">
        <v>6.6000000000000003E-2</v>
      </c>
      <c r="E800" s="337" t="s">
        <v>1503</v>
      </c>
      <c r="F800" s="339" t="s">
        <v>311</v>
      </c>
      <c r="G800" s="337" t="s">
        <v>1592</v>
      </c>
      <c r="H800" s="337" t="s">
        <v>1593</v>
      </c>
      <c r="I800" s="348" t="s">
        <v>1439</v>
      </c>
    </row>
    <row r="801" spans="1:9" ht="15" customHeight="1">
      <c r="A801" s="337">
        <v>739</v>
      </c>
      <c r="B801" s="421"/>
      <c r="C801" s="337" t="s">
        <v>1597</v>
      </c>
      <c r="D801" s="338">
        <v>0.13500000000000001</v>
      </c>
      <c r="E801" s="337" t="s">
        <v>1503</v>
      </c>
      <c r="F801" s="339" t="s">
        <v>311</v>
      </c>
      <c r="G801" s="337" t="s">
        <v>1592</v>
      </c>
      <c r="H801" s="345" t="s">
        <v>1593</v>
      </c>
      <c r="I801" s="348" t="s">
        <v>1439</v>
      </c>
    </row>
    <row r="802" spans="1:9" ht="15" customHeight="1">
      <c r="A802" s="337">
        <v>740</v>
      </c>
      <c r="B802" s="421"/>
      <c r="C802" s="337" t="s">
        <v>1598</v>
      </c>
      <c r="D802" s="338">
        <v>0.14300000000000002</v>
      </c>
      <c r="E802" s="337" t="s">
        <v>1503</v>
      </c>
      <c r="F802" s="339" t="s">
        <v>311</v>
      </c>
      <c r="G802" s="337" t="s">
        <v>1592</v>
      </c>
      <c r="H802" s="337" t="s">
        <v>1593</v>
      </c>
      <c r="I802" s="348" t="s">
        <v>1439</v>
      </c>
    </row>
    <row r="803" spans="1:9" ht="15" customHeight="1">
      <c r="A803" s="337">
        <v>741</v>
      </c>
      <c r="B803" s="421"/>
      <c r="C803" s="337" t="s">
        <v>1599</v>
      </c>
      <c r="D803" s="338">
        <v>6.4000000000000001E-2</v>
      </c>
      <c r="E803" s="337" t="s">
        <v>1503</v>
      </c>
      <c r="F803" s="339" t="s">
        <v>311</v>
      </c>
      <c r="G803" s="337" t="s">
        <v>1592</v>
      </c>
      <c r="H803" s="337" t="s">
        <v>1593</v>
      </c>
      <c r="I803" s="348" t="s">
        <v>1439</v>
      </c>
    </row>
    <row r="804" spans="1:9" ht="15" customHeight="1">
      <c r="A804" s="337">
        <v>742</v>
      </c>
      <c r="B804" s="421"/>
      <c r="C804" s="337" t="s">
        <v>1600</v>
      </c>
      <c r="D804" s="338">
        <v>0.1265</v>
      </c>
      <c r="E804" s="337" t="s">
        <v>1503</v>
      </c>
      <c r="F804" s="339" t="s">
        <v>311</v>
      </c>
      <c r="G804" s="337" t="s">
        <v>1592</v>
      </c>
      <c r="H804" s="337" t="s">
        <v>1593</v>
      </c>
      <c r="I804" s="348" t="s">
        <v>1439</v>
      </c>
    </row>
    <row r="805" spans="1:9" ht="15" customHeight="1">
      <c r="A805" s="337">
        <v>743</v>
      </c>
      <c r="B805" s="421"/>
      <c r="C805" s="337" t="s">
        <v>1601</v>
      </c>
      <c r="D805" s="338">
        <v>6.3200000000000006E-2</v>
      </c>
      <c r="E805" s="337" t="s">
        <v>1503</v>
      </c>
      <c r="F805" s="339" t="s">
        <v>311</v>
      </c>
      <c r="G805" s="337" t="s">
        <v>1592</v>
      </c>
      <c r="H805" s="337" t="s">
        <v>1593</v>
      </c>
      <c r="I805" s="348" t="s">
        <v>1439</v>
      </c>
    </row>
    <row r="806" spans="1:9" ht="15" customHeight="1">
      <c r="A806" s="337">
        <v>744</v>
      </c>
      <c r="B806" s="421"/>
      <c r="C806" s="337" t="s">
        <v>1602</v>
      </c>
      <c r="D806" s="338">
        <v>4.1600000000000005E-2</v>
      </c>
      <c r="E806" s="337" t="s">
        <v>1503</v>
      </c>
      <c r="F806" s="339" t="s">
        <v>311</v>
      </c>
      <c r="G806" s="337" t="s">
        <v>1603</v>
      </c>
      <c r="H806" s="337" t="s">
        <v>1593</v>
      </c>
      <c r="I806" s="348" t="s">
        <v>1439</v>
      </c>
    </row>
    <row r="807" spans="1:9" ht="15" customHeight="1">
      <c r="A807" s="337">
        <v>745</v>
      </c>
      <c r="B807" s="421"/>
      <c r="C807" s="337" t="s">
        <v>1604</v>
      </c>
      <c r="D807" s="338">
        <v>0.28500000000000003</v>
      </c>
      <c r="E807" s="337" t="s">
        <v>1503</v>
      </c>
      <c r="F807" s="339" t="s">
        <v>311</v>
      </c>
      <c r="G807" s="337" t="s">
        <v>1603</v>
      </c>
      <c r="H807" s="337" t="s">
        <v>1593</v>
      </c>
      <c r="I807" s="348" t="s">
        <v>1439</v>
      </c>
    </row>
    <row r="808" spans="1:9" ht="15" customHeight="1">
      <c r="A808" s="337">
        <v>746</v>
      </c>
      <c r="B808" s="421"/>
      <c r="C808" s="337" t="s">
        <v>1605</v>
      </c>
      <c r="D808" s="338">
        <v>2.1276999999999999</v>
      </c>
      <c r="E808" s="337" t="s">
        <v>1503</v>
      </c>
      <c r="F808" s="339" t="s">
        <v>311</v>
      </c>
      <c r="G808" s="337" t="s">
        <v>1576</v>
      </c>
      <c r="H808" s="337" t="s">
        <v>565</v>
      </c>
      <c r="I808" s="348" t="s">
        <v>1439</v>
      </c>
    </row>
    <row r="809" spans="1:9" ht="15" customHeight="1">
      <c r="A809" s="337">
        <v>747</v>
      </c>
      <c r="B809" s="421"/>
      <c r="C809" s="337" t="s">
        <v>1606</v>
      </c>
      <c r="D809" s="338">
        <v>2.0986000000000002</v>
      </c>
      <c r="E809" s="337" t="s">
        <v>1503</v>
      </c>
      <c r="F809" s="339" t="s">
        <v>311</v>
      </c>
      <c r="G809" s="337" t="s">
        <v>1576</v>
      </c>
      <c r="H809" s="337" t="s">
        <v>565</v>
      </c>
      <c r="I809" s="348" t="s">
        <v>1439</v>
      </c>
    </row>
    <row r="810" spans="1:9" ht="15" customHeight="1">
      <c r="A810" s="337">
        <v>748</v>
      </c>
      <c r="B810" s="421"/>
      <c r="C810" s="337" t="s">
        <v>1607</v>
      </c>
      <c r="D810" s="338">
        <v>2.1707000000000001</v>
      </c>
      <c r="E810" s="337" t="s">
        <v>1503</v>
      </c>
      <c r="F810" s="339" t="s">
        <v>311</v>
      </c>
      <c r="G810" s="337" t="s">
        <v>1576</v>
      </c>
      <c r="H810" s="337" t="s">
        <v>565</v>
      </c>
      <c r="I810" s="348" t="s">
        <v>1439</v>
      </c>
    </row>
    <row r="811" spans="1:9" ht="15" customHeight="1">
      <c r="A811" s="337">
        <v>749</v>
      </c>
      <c r="B811" s="421"/>
      <c r="C811" s="337" t="s">
        <v>1608</v>
      </c>
      <c r="D811" s="338">
        <v>9.7500000000000003E-2</v>
      </c>
      <c r="E811" s="337" t="s">
        <v>1503</v>
      </c>
      <c r="F811" s="339" t="s">
        <v>311</v>
      </c>
      <c r="G811" s="337" t="s">
        <v>1609</v>
      </c>
      <c r="H811" s="337" t="s">
        <v>1593</v>
      </c>
      <c r="I811" s="348" t="s">
        <v>1439</v>
      </c>
    </row>
    <row r="812" spans="1:9" ht="15" customHeight="1">
      <c r="A812" s="337">
        <v>750</v>
      </c>
      <c r="B812" s="421"/>
      <c r="C812" s="337" t="s">
        <v>1610</v>
      </c>
      <c r="D812" s="338">
        <v>0.80460000000000009</v>
      </c>
      <c r="E812" s="337" t="s">
        <v>1611</v>
      </c>
      <c r="F812" s="339" t="s">
        <v>311</v>
      </c>
      <c r="G812" s="337" t="s">
        <v>1504</v>
      </c>
      <c r="H812" s="337" t="s">
        <v>565</v>
      </c>
      <c r="I812" s="348" t="s">
        <v>1439</v>
      </c>
    </row>
    <row r="813" spans="1:9" ht="15" customHeight="1">
      <c r="A813" s="337">
        <v>751</v>
      </c>
      <c r="B813" s="421"/>
      <c r="C813" s="337" t="s">
        <v>1612</v>
      </c>
      <c r="D813" s="338">
        <v>0.44490000000000002</v>
      </c>
      <c r="E813" s="337" t="s">
        <v>1611</v>
      </c>
      <c r="F813" s="339" t="s">
        <v>311</v>
      </c>
      <c r="G813" s="337" t="s">
        <v>1504</v>
      </c>
      <c r="H813" s="337" t="s">
        <v>565</v>
      </c>
      <c r="I813" s="348" t="s">
        <v>1439</v>
      </c>
    </row>
    <row r="814" spans="1:9" ht="15" customHeight="1">
      <c r="A814" s="337">
        <v>752</v>
      </c>
      <c r="B814" s="421"/>
      <c r="C814" s="337" t="s">
        <v>1613</v>
      </c>
      <c r="D814" s="338">
        <v>7.17E-2</v>
      </c>
      <c r="E814" s="337" t="s">
        <v>1611</v>
      </c>
      <c r="F814" s="339" t="s">
        <v>311</v>
      </c>
      <c r="G814" s="337" t="s">
        <v>1512</v>
      </c>
      <c r="H814" s="337" t="s">
        <v>565</v>
      </c>
      <c r="I814" s="348" t="s">
        <v>1439</v>
      </c>
    </row>
    <row r="815" spans="1:9" ht="15" customHeight="1">
      <c r="A815" s="337">
        <v>753</v>
      </c>
      <c r="B815" s="421"/>
      <c r="C815" s="337" t="s">
        <v>1614</v>
      </c>
      <c r="D815" s="338">
        <v>5.7600000000000005E-2</v>
      </c>
      <c r="E815" s="337" t="s">
        <v>1611</v>
      </c>
      <c r="F815" s="339" t="s">
        <v>311</v>
      </c>
      <c r="G815" s="337" t="s">
        <v>1504</v>
      </c>
      <c r="H815" s="337" t="s">
        <v>565</v>
      </c>
      <c r="I815" s="348" t="s">
        <v>1439</v>
      </c>
    </row>
    <row r="816" spans="1:9" ht="15" customHeight="1">
      <c r="A816" s="337">
        <v>754</v>
      </c>
      <c r="B816" s="421"/>
      <c r="C816" s="337" t="s">
        <v>1615</v>
      </c>
      <c r="D816" s="338">
        <v>1.0619000000000001</v>
      </c>
      <c r="E816" s="337" t="s">
        <v>1611</v>
      </c>
      <c r="F816" s="339" t="s">
        <v>311</v>
      </c>
      <c r="G816" s="337" t="s">
        <v>1504</v>
      </c>
      <c r="H816" s="337" t="s">
        <v>565</v>
      </c>
      <c r="I816" s="348" t="s">
        <v>1439</v>
      </c>
    </row>
    <row r="817" spans="1:9" ht="15" customHeight="1">
      <c r="A817" s="337">
        <v>755</v>
      </c>
      <c r="B817" s="421"/>
      <c r="C817" s="337" t="s">
        <v>1616</v>
      </c>
      <c r="D817" s="338">
        <v>0.05</v>
      </c>
      <c r="E817" s="337" t="s">
        <v>1611</v>
      </c>
      <c r="F817" s="339" t="s">
        <v>311</v>
      </c>
      <c r="G817" s="337" t="s">
        <v>1504</v>
      </c>
      <c r="H817" s="337" t="s">
        <v>565</v>
      </c>
      <c r="I817" s="348" t="s">
        <v>1439</v>
      </c>
    </row>
    <row r="818" spans="1:9" ht="15" customHeight="1">
      <c r="A818" s="337">
        <v>756</v>
      </c>
      <c r="B818" s="421"/>
      <c r="C818" s="337" t="s">
        <v>1617</v>
      </c>
      <c r="D818" s="338">
        <v>0.76970000000000005</v>
      </c>
      <c r="E818" s="337" t="s">
        <v>1611</v>
      </c>
      <c r="F818" s="339" t="s">
        <v>311</v>
      </c>
      <c r="G818" s="337" t="s">
        <v>1504</v>
      </c>
      <c r="H818" s="337" t="s">
        <v>565</v>
      </c>
      <c r="I818" s="348" t="s">
        <v>1439</v>
      </c>
    </row>
    <row r="819" spans="1:9" ht="15" customHeight="1">
      <c r="A819" s="337">
        <v>757</v>
      </c>
      <c r="B819" s="421"/>
      <c r="C819" s="337" t="s">
        <v>1618</v>
      </c>
      <c r="D819" s="338">
        <v>0.20270000000000002</v>
      </c>
      <c r="E819" s="337" t="s">
        <v>1619</v>
      </c>
      <c r="F819" s="339" t="s">
        <v>311</v>
      </c>
      <c r="G819" s="337" t="s">
        <v>1504</v>
      </c>
      <c r="H819" s="337" t="s">
        <v>565</v>
      </c>
      <c r="I819" s="348" t="s">
        <v>1439</v>
      </c>
    </row>
    <row r="820" spans="1:9" ht="15" customHeight="1">
      <c r="A820" s="337">
        <v>758</v>
      </c>
      <c r="B820" s="421"/>
      <c r="C820" s="337" t="s">
        <v>1620</v>
      </c>
      <c r="D820" s="338">
        <v>0.1673</v>
      </c>
      <c r="E820" s="337" t="s">
        <v>1619</v>
      </c>
      <c r="F820" s="339" t="s">
        <v>311</v>
      </c>
      <c r="G820" s="337" t="s">
        <v>1504</v>
      </c>
      <c r="H820" s="337" t="s">
        <v>565</v>
      </c>
      <c r="I820" s="348" t="s">
        <v>1439</v>
      </c>
    </row>
    <row r="821" spans="1:9" ht="15" customHeight="1">
      <c r="A821" s="337">
        <v>759</v>
      </c>
      <c r="B821" s="421"/>
      <c r="C821" s="337" t="s">
        <v>1621</v>
      </c>
      <c r="D821" s="338">
        <v>3.6019000000000001</v>
      </c>
      <c r="E821" s="337" t="s">
        <v>1622</v>
      </c>
      <c r="F821" s="339" t="s">
        <v>311</v>
      </c>
      <c r="G821" s="337" t="s">
        <v>1623</v>
      </c>
      <c r="H821" s="337" t="s">
        <v>468</v>
      </c>
      <c r="I821" s="348" t="s">
        <v>1439</v>
      </c>
    </row>
    <row r="822" spans="1:9" ht="15" customHeight="1">
      <c r="A822" s="337">
        <v>760</v>
      </c>
      <c r="B822" s="421"/>
      <c r="C822" s="337" t="s">
        <v>1624</v>
      </c>
      <c r="D822" s="338">
        <v>0.29960000000000003</v>
      </c>
      <c r="E822" s="337" t="s">
        <v>1622</v>
      </c>
      <c r="F822" s="339" t="s">
        <v>311</v>
      </c>
      <c r="G822" s="337" t="s">
        <v>1625</v>
      </c>
      <c r="H822" s="337" t="s">
        <v>468</v>
      </c>
      <c r="I822" s="348" t="s">
        <v>1439</v>
      </c>
    </row>
    <row r="823" spans="1:9" ht="15" customHeight="1">
      <c r="A823" s="337">
        <v>761</v>
      </c>
      <c r="B823" s="421"/>
      <c r="C823" s="337" t="s">
        <v>1626</v>
      </c>
      <c r="D823" s="338">
        <v>0.22490000000000002</v>
      </c>
      <c r="E823" s="337" t="s">
        <v>1622</v>
      </c>
      <c r="F823" s="339" t="s">
        <v>311</v>
      </c>
      <c r="G823" s="337" t="s">
        <v>1625</v>
      </c>
      <c r="H823" s="337" t="s">
        <v>468</v>
      </c>
      <c r="I823" s="348" t="s">
        <v>1439</v>
      </c>
    </row>
    <row r="824" spans="1:9" ht="15" customHeight="1">
      <c r="A824" s="337">
        <v>762</v>
      </c>
      <c r="B824" s="421"/>
      <c r="C824" s="337" t="s">
        <v>1627</v>
      </c>
      <c r="D824" s="338">
        <v>9.1999999999999998E-2</v>
      </c>
      <c r="E824" s="337" t="s">
        <v>1622</v>
      </c>
      <c r="F824" s="339" t="s">
        <v>1628</v>
      </c>
      <c r="G824" s="337" t="s">
        <v>1629</v>
      </c>
      <c r="H824" s="337" t="s">
        <v>468</v>
      </c>
      <c r="I824" s="348" t="s">
        <v>1439</v>
      </c>
    </row>
    <row r="825" spans="1:9" ht="15" customHeight="1">
      <c r="A825" s="337">
        <v>763</v>
      </c>
      <c r="B825" s="421"/>
      <c r="C825" s="337" t="s">
        <v>1630</v>
      </c>
      <c r="D825" s="338">
        <v>6.8268000000000004</v>
      </c>
      <c r="E825" s="337" t="s">
        <v>1622</v>
      </c>
      <c r="F825" s="339" t="s">
        <v>311</v>
      </c>
      <c r="G825" s="337" t="s">
        <v>1623</v>
      </c>
      <c r="H825" s="337" t="s">
        <v>468</v>
      </c>
      <c r="I825" s="348" t="s">
        <v>1439</v>
      </c>
    </row>
    <row r="826" spans="1:9" ht="15" customHeight="1">
      <c r="A826" s="337">
        <v>764</v>
      </c>
      <c r="B826" s="421"/>
      <c r="C826" s="337" t="s">
        <v>1631</v>
      </c>
      <c r="D826" s="338">
        <v>3.2725</v>
      </c>
      <c r="E826" s="337" t="s">
        <v>1622</v>
      </c>
      <c r="F826" s="339" t="s">
        <v>311</v>
      </c>
      <c r="G826" s="337" t="s">
        <v>1623</v>
      </c>
      <c r="H826" s="337" t="s">
        <v>468</v>
      </c>
      <c r="I826" s="348" t="s">
        <v>1439</v>
      </c>
    </row>
    <row r="827" spans="1:9" ht="15" customHeight="1">
      <c r="A827" s="337">
        <v>765</v>
      </c>
      <c r="B827" s="421"/>
      <c r="C827" s="337" t="s">
        <v>1632</v>
      </c>
      <c r="D827" s="338">
        <v>2.9556</v>
      </c>
      <c r="E827" s="337" t="s">
        <v>1622</v>
      </c>
      <c r="F827" s="339" t="s">
        <v>311</v>
      </c>
      <c r="G827" s="337" t="s">
        <v>1623</v>
      </c>
      <c r="H827" s="337" t="s">
        <v>468</v>
      </c>
      <c r="I827" s="348" t="s">
        <v>1439</v>
      </c>
    </row>
    <row r="828" spans="1:9" ht="15" customHeight="1">
      <c r="A828" s="337">
        <v>766</v>
      </c>
      <c r="B828" s="421"/>
      <c r="C828" s="337" t="s">
        <v>1633</v>
      </c>
      <c r="D828" s="338">
        <v>0.1527</v>
      </c>
      <c r="E828" s="337" t="s">
        <v>1622</v>
      </c>
      <c r="F828" s="339" t="s">
        <v>311</v>
      </c>
      <c r="G828" s="337" t="s">
        <v>1623</v>
      </c>
      <c r="H828" s="337" t="s">
        <v>468</v>
      </c>
      <c r="I828" s="348" t="s">
        <v>1439</v>
      </c>
    </row>
    <row r="829" spans="1:9" ht="15" customHeight="1">
      <c r="A829" s="337">
        <v>767</v>
      </c>
      <c r="B829" s="421"/>
      <c r="C829" s="337" t="s">
        <v>1634</v>
      </c>
      <c r="D829" s="338">
        <v>6.5500000000000003E-2</v>
      </c>
      <c r="E829" s="337" t="s">
        <v>1622</v>
      </c>
      <c r="F829" s="339" t="s">
        <v>311</v>
      </c>
      <c r="G829" s="337" t="s">
        <v>1635</v>
      </c>
      <c r="H829" s="337" t="s">
        <v>468</v>
      </c>
      <c r="I829" s="348" t="s">
        <v>1439</v>
      </c>
    </row>
    <row r="830" spans="1:9" ht="15" customHeight="1">
      <c r="A830" s="337">
        <v>768</v>
      </c>
      <c r="B830" s="421"/>
      <c r="C830" s="337" t="s">
        <v>1636</v>
      </c>
      <c r="D830" s="338">
        <v>9.5100000000000004E-2</v>
      </c>
      <c r="E830" s="337" t="s">
        <v>1622</v>
      </c>
      <c r="F830" s="339" t="s">
        <v>311</v>
      </c>
      <c r="G830" s="337" t="s">
        <v>1623</v>
      </c>
      <c r="H830" s="337" t="s">
        <v>468</v>
      </c>
      <c r="I830" s="348" t="s">
        <v>1439</v>
      </c>
    </row>
    <row r="831" spans="1:9" ht="15" customHeight="1">
      <c r="A831" s="337">
        <v>769</v>
      </c>
      <c r="B831" s="421"/>
      <c r="C831" s="337" t="s">
        <v>1637</v>
      </c>
      <c r="D831" s="338">
        <v>9.1600000000000001E-2</v>
      </c>
      <c r="E831" s="337" t="s">
        <v>1622</v>
      </c>
      <c r="F831" s="339" t="s">
        <v>311</v>
      </c>
      <c r="G831" s="337" t="s">
        <v>1623</v>
      </c>
      <c r="H831" s="337" t="s">
        <v>468</v>
      </c>
      <c r="I831" s="348" t="s">
        <v>1439</v>
      </c>
    </row>
    <row r="832" spans="1:9" ht="15" customHeight="1">
      <c r="A832" s="337">
        <v>770</v>
      </c>
      <c r="B832" s="421"/>
      <c r="C832" s="337" t="s">
        <v>1638</v>
      </c>
      <c r="D832" s="338">
        <v>0.18610000000000002</v>
      </c>
      <c r="E832" s="337" t="s">
        <v>1622</v>
      </c>
      <c r="F832" s="339" t="s">
        <v>311</v>
      </c>
      <c r="G832" s="337" t="s">
        <v>1623</v>
      </c>
      <c r="H832" s="337" t="s">
        <v>468</v>
      </c>
      <c r="I832" s="348" t="s">
        <v>1439</v>
      </c>
    </row>
    <row r="833" spans="1:9" ht="15" customHeight="1">
      <c r="A833" s="337">
        <v>771</v>
      </c>
      <c r="B833" s="421"/>
      <c r="C833" s="337" t="s">
        <v>1639</v>
      </c>
      <c r="D833" s="338">
        <v>9.6200000000000008E-2</v>
      </c>
      <c r="E833" s="337" t="s">
        <v>1622</v>
      </c>
      <c r="F833" s="339" t="s">
        <v>311</v>
      </c>
      <c r="G833" s="337" t="s">
        <v>1623</v>
      </c>
      <c r="H833" s="337" t="s">
        <v>468</v>
      </c>
      <c r="I833" s="348" t="s">
        <v>1439</v>
      </c>
    </row>
    <row r="834" spans="1:9" ht="15" customHeight="1">
      <c r="A834" s="337">
        <v>772</v>
      </c>
      <c r="B834" s="421"/>
      <c r="C834" s="337" t="s">
        <v>1640</v>
      </c>
      <c r="D834" s="338">
        <v>0.52500000000000002</v>
      </c>
      <c r="E834" s="337" t="s">
        <v>1622</v>
      </c>
      <c r="F834" s="339" t="s">
        <v>311</v>
      </c>
      <c r="G834" s="337" t="s">
        <v>1623</v>
      </c>
      <c r="H834" s="337" t="s">
        <v>468</v>
      </c>
      <c r="I834" s="348" t="s">
        <v>1439</v>
      </c>
    </row>
    <row r="835" spans="1:9" ht="15" customHeight="1">
      <c r="A835" s="337">
        <v>773</v>
      </c>
      <c r="B835" s="421"/>
      <c r="C835" s="337" t="s">
        <v>1641</v>
      </c>
      <c r="D835" s="338">
        <v>5.1240000000000006</v>
      </c>
      <c r="E835" s="337" t="s">
        <v>1642</v>
      </c>
      <c r="F835" s="339" t="s">
        <v>311</v>
      </c>
      <c r="G835" s="337" t="s">
        <v>1623</v>
      </c>
      <c r="H835" s="337" t="s">
        <v>468</v>
      </c>
      <c r="I835" s="348" t="s">
        <v>1439</v>
      </c>
    </row>
    <row r="836" spans="1:9" ht="15" customHeight="1">
      <c r="A836" s="337">
        <v>774</v>
      </c>
      <c r="B836" s="421"/>
      <c r="C836" s="337" t="s">
        <v>1643</v>
      </c>
      <c r="D836" s="338">
        <v>0.23250000000000001</v>
      </c>
      <c r="E836" s="337" t="s">
        <v>970</v>
      </c>
      <c r="F836" s="339" t="s">
        <v>1644</v>
      </c>
      <c r="G836" s="337" t="s">
        <v>1645</v>
      </c>
      <c r="H836" s="337" t="s">
        <v>972</v>
      </c>
      <c r="I836" s="348" t="s">
        <v>1439</v>
      </c>
    </row>
    <row r="837" spans="1:9" ht="15" customHeight="1">
      <c r="A837" s="337">
        <v>775</v>
      </c>
      <c r="B837" s="421"/>
      <c r="C837" s="337" t="s">
        <v>1646</v>
      </c>
      <c r="D837" s="338">
        <v>5.79E-2</v>
      </c>
      <c r="E837" s="337" t="s">
        <v>970</v>
      </c>
      <c r="F837" s="339" t="s">
        <v>311</v>
      </c>
      <c r="G837" s="337" t="s">
        <v>1647</v>
      </c>
      <c r="H837" s="337" t="s">
        <v>972</v>
      </c>
      <c r="I837" s="348" t="s">
        <v>1439</v>
      </c>
    </row>
    <row r="838" spans="1:9" ht="15" customHeight="1">
      <c r="A838" s="337">
        <v>776</v>
      </c>
      <c r="B838" s="421"/>
      <c r="C838" s="337" t="s">
        <v>1648</v>
      </c>
      <c r="D838" s="338">
        <v>0.35539999999999999</v>
      </c>
      <c r="E838" s="337" t="s">
        <v>970</v>
      </c>
      <c r="F838" s="339" t="s">
        <v>311</v>
      </c>
      <c r="G838" s="337" t="s">
        <v>978</v>
      </c>
      <c r="H838" s="337" t="s">
        <v>972</v>
      </c>
      <c r="I838" s="348" t="s">
        <v>1439</v>
      </c>
    </row>
    <row r="839" spans="1:9" ht="15" customHeight="1">
      <c r="A839" s="337">
        <v>777</v>
      </c>
      <c r="B839" s="421"/>
      <c r="C839" s="337" t="s">
        <v>1649</v>
      </c>
      <c r="D839" s="338">
        <v>7.5400000000000009E-2</v>
      </c>
      <c r="E839" s="337" t="s">
        <v>970</v>
      </c>
      <c r="F839" s="339" t="s">
        <v>311</v>
      </c>
      <c r="G839" s="337" t="s">
        <v>978</v>
      </c>
      <c r="H839" s="337" t="s">
        <v>972</v>
      </c>
      <c r="I839" s="348" t="s">
        <v>1439</v>
      </c>
    </row>
    <row r="840" spans="1:9" ht="15" customHeight="1">
      <c r="A840" s="337">
        <v>778</v>
      </c>
      <c r="B840" s="421"/>
      <c r="C840" s="337" t="s">
        <v>1650</v>
      </c>
      <c r="D840" s="338">
        <v>0.36910000000000004</v>
      </c>
      <c r="E840" s="337" t="s">
        <v>1651</v>
      </c>
      <c r="F840" s="339" t="s">
        <v>311</v>
      </c>
      <c r="G840" s="337" t="s">
        <v>1652</v>
      </c>
      <c r="H840" s="337" t="s">
        <v>972</v>
      </c>
      <c r="I840" s="348" t="s">
        <v>1439</v>
      </c>
    </row>
    <row r="841" spans="1:9" ht="15" customHeight="1">
      <c r="A841" s="337">
        <v>779</v>
      </c>
      <c r="B841" s="421"/>
      <c r="C841" s="337" t="s">
        <v>1653</v>
      </c>
      <c r="D841" s="338">
        <v>0.26390000000000002</v>
      </c>
      <c r="E841" s="337" t="s">
        <v>1654</v>
      </c>
      <c r="F841" s="339" t="s">
        <v>311</v>
      </c>
      <c r="G841" s="337" t="s">
        <v>1655</v>
      </c>
      <c r="H841" s="337" t="s">
        <v>1084</v>
      </c>
      <c r="I841" s="348" t="s">
        <v>1439</v>
      </c>
    </row>
    <row r="842" spans="1:9" ht="15" customHeight="1">
      <c r="A842" s="337">
        <v>780</v>
      </c>
      <c r="B842" s="421"/>
      <c r="C842" s="337" t="s">
        <v>1656</v>
      </c>
      <c r="D842" s="338">
        <v>6.0000000000000001E-3</v>
      </c>
      <c r="E842" s="337" t="s">
        <v>1654</v>
      </c>
      <c r="F842" s="339" t="s">
        <v>311</v>
      </c>
      <c r="G842" s="337" t="s">
        <v>1655</v>
      </c>
      <c r="H842" s="337" t="s">
        <v>1084</v>
      </c>
      <c r="I842" s="348" t="s">
        <v>1439</v>
      </c>
    </row>
    <row r="843" spans="1:9" ht="15" customHeight="1">
      <c r="A843" s="337">
        <v>781</v>
      </c>
      <c r="B843" s="421"/>
      <c r="C843" s="337" t="s">
        <v>1657</v>
      </c>
      <c r="D843" s="338">
        <v>0.2233</v>
      </c>
      <c r="E843" s="337" t="s">
        <v>1658</v>
      </c>
      <c r="F843" s="339" t="s">
        <v>311</v>
      </c>
      <c r="G843" s="337" t="s">
        <v>1659</v>
      </c>
      <c r="H843" s="337" t="s">
        <v>456</v>
      </c>
      <c r="I843" s="348" t="s">
        <v>1439</v>
      </c>
    </row>
    <row r="844" spans="1:9" ht="15" customHeight="1">
      <c r="A844" s="337">
        <v>782</v>
      </c>
      <c r="B844" s="421"/>
      <c r="C844" s="337" t="s">
        <v>1660</v>
      </c>
      <c r="D844" s="338">
        <v>0.82400000000000007</v>
      </c>
      <c r="E844" s="337" t="s">
        <v>1661</v>
      </c>
      <c r="F844" s="339" t="s">
        <v>311</v>
      </c>
      <c r="G844" s="337" t="s">
        <v>1662</v>
      </c>
      <c r="H844" s="337" t="s">
        <v>1663</v>
      </c>
      <c r="I844" s="348" t="s">
        <v>1439</v>
      </c>
    </row>
    <row r="845" spans="1:9" ht="15" customHeight="1">
      <c r="A845" s="337">
        <v>783</v>
      </c>
      <c r="B845" s="421"/>
      <c r="C845" s="337" t="s">
        <v>22</v>
      </c>
      <c r="D845" s="338">
        <v>0.1578</v>
      </c>
      <c r="E845" s="337" t="s">
        <v>1664</v>
      </c>
      <c r="F845" s="339" t="s">
        <v>1665</v>
      </c>
      <c r="G845" s="337" t="s">
        <v>23</v>
      </c>
      <c r="H845" s="337" t="s">
        <v>1666</v>
      </c>
      <c r="I845" s="348" t="s">
        <v>1667</v>
      </c>
    </row>
    <row r="846" spans="1:9" ht="15" customHeight="1">
      <c r="A846" s="337">
        <v>784</v>
      </c>
      <c r="B846" s="421"/>
      <c r="C846" s="337" t="s">
        <v>1668</v>
      </c>
      <c r="D846" s="338">
        <v>9.0000000000000011E-3</v>
      </c>
      <c r="E846" s="337" t="s">
        <v>1669</v>
      </c>
      <c r="F846" s="339" t="s">
        <v>311</v>
      </c>
      <c r="G846" s="337" t="s">
        <v>1670</v>
      </c>
      <c r="H846" s="337" t="s">
        <v>1671</v>
      </c>
      <c r="I846" s="348" t="s">
        <v>1439</v>
      </c>
    </row>
    <row r="847" spans="1:9" ht="15" customHeight="1">
      <c r="A847" s="337">
        <v>785</v>
      </c>
      <c r="B847" s="421"/>
      <c r="C847" s="337" t="s">
        <v>1672</v>
      </c>
      <c r="D847" s="338">
        <v>1.0100000000000001E-2</v>
      </c>
      <c r="E847" s="337" t="s">
        <v>1669</v>
      </c>
      <c r="F847" s="339" t="s">
        <v>311</v>
      </c>
      <c r="G847" s="337" t="s">
        <v>1670</v>
      </c>
      <c r="H847" s="337" t="s">
        <v>1671</v>
      </c>
      <c r="I847" s="348" t="s">
        <v>1439</v>
      </c>
    </row>
    <row r="848" spans="1:9" ht="15" customHeight="1">
      <c r="A848" s="337">
        <v>786</v>
      </c>
      <c r="B848" s="421"/>
      <c r="C848" s="337" t="s">
        <v>1673</v>
      </c>
      <c r="D848" s="338">
        <v>0.3085</v>
      </c>
      <c r="E848" s="337" t="s">
        <v>1669</v>
      </c>
      <c r="F848" s="339" t="s">
        <v>311</v>
      </c>
      <c r="G848" s="337" t="s">
        <v>1670</v>
      </c>
      <c r="H848" s="337" t="s">
        <v>1671</v>
      </c>
      <c r="I848" s="348" t="s">
        <v>1439</v>
      </c>
    </row>
    <row r="849" spans="1:9" ht="15" customHeight="1">
      <c r="A849" s="337">
        <v>787</v>
      </c>
      <c r="B849" s="421"/>
      <c r="C849" s="337" t="s">
        <v>1674</v>
      </c>
      <c r="D849" s="338">
        <v>0.81830000000000003</v>
      </c>
      <c r="E849" s="337" t="s">
        <v>1675</v>
      </c>
      <c r="F849" s="339" t="s">
        <v>311</v>
      </c>
      <c r="G849" s="337" t="s">
        <v>1676</v>
      </c>
      <c r="H849" s="337" t="s">
        <v>574</v>
      </c>
      <c r="I849" s="348" t="s">
        <v>1439</v>
      </c>
    </row>
    <row r="850" spans="1:9" ht="15" customHeight="1">
      <c r="A850" s="337">
        <v>788</v>
      </c>
      <c r="B850" s="421"/>
      <c r="C850" s="337" t="s">
        <v>1677</v>
      </c>
      <c r="D850" s="338">
        <v>0.11840000000000001</v>
      </c>
      <c r="E850" s="337" t="s">
        <v>544</v>
      </c>
      <c r="F850" s="339" t="s">
        <v>311</v>
      </c>
      <c r="G850" s="337" t="s">
        <v>1678</v>
      </c>
      <c r="H850" s="337" t="s">
        <v>546</v>
      </c>
      <c r="I850" s="348" t="s">
        <v>1439</v>
      </c>
    </row>
    <row r="851" spans="1:9" ht="15" customHeight="1">
      <c r="A851" s="337">
        <v>789</v>
      </c>
      <c r="B851" s="421"/>
      <c r="C851" s="337" t="s">
        <v>1679</v>
      </c>
      <c r="D851" s="338">
        <v>5.3000000000000005E-2</v>
      </c>
      <c r="E851" s="337" t="s">
        <v>1680</v>
      </c>
      <c r="F851" s="339" t="s">
        <v>311</v>
      </c>
      <c r="G851" s="337" t="s">
        <v>1681</v>
      </c>
      <c r="H851" s="345" t="s">
        <v>574</v>
      </c>
      <c r="I851" s="348" t="s">
        <v>1439</v>
      </c>
    </row>
    <row r="852" spans="1:9" ht="15" customHeight="1">
      <c r="A852" s="337">
        <v>790</v>
      </c>
      <c r="B852" s="421"/>
      <c r="C852" s="337" t="s">
        <v>1682</v>
      </c>
      <c r="D852" s="338">
        <v>0.8911</v>
      </c>
      <c r="E852" s="337" t="s">
        <v>1683</v>
      </c>
      <c r="F852" s="339" t="s">
        <v>311</v>
      </c>
      <c r="G852" s="337" t="s">
        <v>1684</v>
      </c>
      <c r="H852" s="337" t="s">
        <v>1685</v>
      </c>
      <c r="I852" s="348" t="s">
        <v>1439</v>
      </c>
    </row>
    <row r="853" spans="1:9" ht="15" customHeight="1">
      <c r="A853" s="337">
        <v>791</v>
      </c>
      <c r="B853" s="421"/>
      <c r="C853" s="337" t="s">
        <v>1686</v>
      </c>
      <c r="D853" s="338">
        <v>5.7000000000000002E-2</v>
      </c>
      <c r="E853" s="337" t="s">
        <v>1687</v>
      </c>
      <c r="F853" s="339" t="s">
        <v>311</v>
      </c>
      <c r="G853" s="337" t="s">
        <v>1688</v>
      </c>
      <c r="H853" s="337" t="s">
        <v>1416</v>
      </c>
      <c r="I853" s="348" t="s">
        <v>1439</v>
      </c>
    </row>
    <row r="854" spans="1:9" ht="15" customHeight="1">
      <c r="A854" s="337">
        <v>792</v>
      </c>
      <c r="B854" s="421"/>
      <c r="C854" s="337" t="s">
        <v>1689</v>
      </c>
      <c r="D854" s="338">
        <v>6.3E-2</v>
      </c>
      <c r="E854" s="337" t="s">
        <v>1690</v>
      </c>
      <c r="F854" s="339" t="s">
        <v>311</v>
      </c>
      <c r="G854" s="337" t="s">
        <v>1688</v>
      </c>
      <c r="H854" s="337" t="s">
        <v>1416</v>
      </c>
      <c r="I854" s="348" t="s">
        <v>1439</v>
      </c>
    </row>
    <row r="855" spans="1:9" ht="15" customHeight="1">
      <c r="A855" s="337">
        <v>793</v>
      </c>
      <c r="B855" s="421"/>
      <c r="C855" s="337" t="s">
        <v>1691</v>
      </c>
      <c r="D855" s="338">
        <v>9.580000000000001E-2</v>
      </c>
      <c r="E855" s="337" t="s">
        <v>1692</v>
      </c>
      <c r="F855" s="339" t="s">
        <v>311</v>
      </c>
      <c r="G855" s="337" t="s">
        <v>1693</v>
      </c>
      <c r="H855" s="337" t="s">
        <v>1694</v>
      </c>
      <c r="I855" s="348" t="s">
        <v>1439</v>
      </c>
    </row>
    <row r="856" spans="1:9" ht="15" customHeight="1">
      <c r="A856" s="337">
        <v>794</v>
      </c>
      <c r="B856" s="421"/>
      <c r="C856" s="337" t="s">
        <v>1695</v>
      </c>
      <c r="D856" s="338">
        <v>9.0700000000000003E-2</v>
      </c>
      <c r="E856" s="337" t="s">
        <v>1696</v>
      </c>
      <c r="F856" s="339" t="s">
        <v>311</v>
      </c>
      <c r="G856" s="337" t="s">
        <v>1697</v>
      </c>
      <c r="H856" s="337" t="s">
        <v>1416</v>
      </c>
      <c r="I856" s="348" t="s">
        <v>1439</v>
      </c>
    </row>
    <row r="857" spans="1:9" ht="30" customHeight="1">
      <c r="A857" s="337">
        <v>795</v>
      </c>
      <c r="B857" s="421"/>
      <c r="C857" s="337" t="s">
        <v>1698</v>
      </c>
      <c r="D857" s="338">
        <v>2.29E-2</v>
      </c>
      <c r="E857" s="337" t="s">
        <v>1699</v>
      </c>
      <c r="F857" s="339" t="s">
        <v>311</v>
      </c>
      <c r="G857" s="337" t="s">
        <v>1700</v>
      </c>
      <c r="H857" s="345" t="s">
        <v>1701</v>
      </c>
      <c r="I857" s="348" t="s">
        <v>1439</v>
      </c>
    </row>
    <row r="858" spans="1:9" ht="30" customHeight="1">
      <c r="A858" s="337">
        <v>796</v>
      </c>
      <c r="B858" s="421"/>
      <c r="C858" s="337" t="s">
        <v>1702</v>
      </c>
      <c r="D858" s="338">
        <v>6.3899999999999998E-2</v>
      </c>
      <c r="E858" s="337" t="s">
        <v>1699</v>
      </c>
      <c r="F858" s="339" t="s">
        <v>311</v>
      </c>
      <c r="G858" s="337" t="s">
        <v>1700</v>
      </c>
      <c r="H858" s="345" t="s">
        <v>1701</v>
      </c>
      <c r="I858" s="348" t="s">
        <v>1439</v>
      </c>
    </row>
    <row r="859" spans="1:9" ht="15" customHeight="1">
      <c r="A859" s="337">
        <v>797</v>
      </c>
      <c r="B859" s="421"/>
      <c r="C859" s="337" t="s">
        <v>1703</v>
      </c>
      <c r="D859" s="338">
        <v>0.92570000000000008</v>
      </c>
      <c r="E859" s="337" t="s">
        <v>1704</v>
      </c>
      <c r="F859" s="339" t="s">
        <v>311</v>
      </c>
      <c r="G859" s="337" t="s">
        <v>1705</v>
      </c>
      <c r="H859" s="337" t="s">
        <v>998</v>
      </c>
      <c r="I859" s="348" t="s">
        <v>1439</v>
      </c>
    </row>
    <row r="860" spans="1:9" ht="15" customHeight="1">
      <c r="A860" s="337">
        <v>798</v>
      </c>
      <c r="B860" s="421"/>
      <c r="C860" s="337" t="s">
        <v>1706</v>
      </c>
      <c r="D860" s="338">
        <v>5.4700000000000006E-2</v>
      </c>
      <c r="E860" s="337" t="s">
        <v>1707</v>
      </c>
      <c r="F860" s="339" t="s">
        <v>311</v>
      </c>
      <c r="G860" s="337" t="s">
        <v>1708</v>
      </c>
      <c r="H860" s="337" t="s">
        <v>1709</v>
      </c>
      <c r="I860" s="348" t="s">
        <v>1439</v>
      </c>
    </row>
    <row r="861" spans="1:9" ht="15" customHeight="1">
      <c r="A861" s="337">
        <v>799</v>
      </c>
      <c r="B861" s="421"/>
      <c r="C861" s="337" t="s">
        <v>1710</v>
      </c>
      <c r="D861" s="338">
        <v>9.1999999999999998E-3</v>
      </c>
      <c r="E861" s="337" t="s">
        <v>1707</v>
      </c>
      <c r="F861" s="339" t="s">
        <v>311</v>
      </c>
      <c r="G861" s="337" t="s">
        <v>1708</v>
      </c>
      <c r="H861" s="337" t="s">
        <v>1709</v>
      </c>
      <c r="I861" s="348" t="s">
        <v>1439</v>
      </c>
    </row>
    <row r="862" spans="1:9" ht="15" customHeight="1">
      <c r="A862" s="337">
        <v>800</v>
      </c>
      <c r="B862" s="421"/>
      <c r="C862" s="337" t="s">
        <v>1711</v>
      </c>
      <c r="D862" s="338">
        <v>4.6600000000000003E-2</v>
      </c>
      <c r="E862" s="337" t="s">
        <v>1707</v>
      </c>
      <c r="F862" s="339" t="s">
        <v>311</v>
      </c>
      <c r="G862" s="337" t="s">
        <v>1708</v>
      </c>
      <c r="H862" s="337" t="s">
        <v>1709</v>
      </c>
      <c r="I862" s="348" t="s">
        <v>1439</v>
      </c>
    </row>
    <row r="863" spans="1:9" ht="15" customHeight="1">
      <c r="A863" s="337">
        <v>801</v>
      </c>
      <c r="B863" s="421"/>
      <c r="C863" s="337" t="s">
        <v>1712</v>
      </c>
      <c r="D863" s="338">
        <v>4.53E-2</v>
      </c>
      <c r="E863" s="337" t="s">
        <v>1707</v>
      </c>
      <c r="F863" s="339" t="s">
        <v>311</v>
      </c>
      <c r="G863" s="337" t="s">
        <v>1708</v>
      </c>
      <c r="H863" s="337" t="s">
        <v>1709</v>
      </c>
      <c r="I863" s="348" t="s">
        <v>1439</v>
      </c>
    </row>
    <row r="864" spans="1:9" ht="15" customHeight="1">
      <c r="A864" s="337">
        <v>802</v>
      </c>
      <c r="B864" s="421"/>
      <c r="C864" s="337" t="s">
        <v>1713</v>
      </c>
      <c r="D864" s="338">
        <v>1.7299999999999999E-2</v>
      </c>
      <c r="E864" s="337" t="s">
        <v>1707</v>
      </c>
      <c r="F864" s="339" t="s">
        <v>311</v>
      </c>
      <c r="G864" s="337" t="s">
        <v>1708</v>
      </c>
      <c r="H864" s="337" t="s">
        <v>1709</v>
      </c>
      <c r="I864" s="348" t="s">
        <v>1439</v>
      </c>
    </row>
    <row r="865" spans="1:9" ht="15" customHeight="1">
      <c r="A865" s="337">
        <v>803</v>
      </c>
      <c r="B865" s="421"/>
      <c r="C865" s="337" t="s">
        <v>1714</v>
      </c>
      <c r="D865" s="338">
        <v>0.12620000000000001</v>
      </c>
      <c r="E865" s="337" t="s">
        <v>1707</v>
      </c>
      <c r="F865" s="339" t="s">
        <v>311</v>
      </c>
      <c r="G865" s="337" t="s">
        <v>1708</v>
      </c>
      <c r="H865" s="337" t="s">
        <v>1709</v>
      </c>
      <c r="I865" s="348" t="s">
        <v>1439</v>
      </c>
    </row>
    <row r="866" spans="1:9" ht="15" customHeight="1">
      <c r="A866" s="337">
        <v>804</v>
      </c>
      <c r="B866" s="421"/>
      <c r="C866" s="337" t="s">
        <v>1715</v>
      </c>
      <c r="D866" s="338">
        <v>1.4700000000000001E-2</v>
      </c>
      <c r="E866" s="337" t="s">
        <v>1707</v>
      </c>
      <c r="F866" s="339" t="s">
        <v>311</v>
      </c>
      <c r="G866" s="337" t="s">
        <v>1708</v>
      </c>
      <c r="H866" s="337" t="s">
        <v>1709</v>
      </c>
      <c r="I866" s="348" t="s">
        <v>1439</v>
      </c>
    </row>
    <row r="867" spans="1:9" ht="15" customHeight="1">
      <c r="A867" s="337">
        <v>805</v>
      </c>
      <c r="B867" s="421"/>
      <c r="C867" s="337" t="s">
        <v>1716</v>
      </c>
      <c r="D867" s="338">
        <v>0.15390000000000001</v>
      </c>
      <c r="E867" s="337" t="s">
        <v>1707</v>
      </c>
      <c r="F867" s="339" t="s">
        <v>311</v>
      </c>
      <c r="G867" s="337" t="s">
        <v>1708</v>
      </c>
      <c r="H867" s="337" t="s">
        <v>1709</v>
      </c>
      <c r="I867" s="348" t="s">
        <v>1439</v>
      </c>
    </row>
    <row r="868" spans="1:9" ht="15" customHeight="1">
      <c r="A868" s="337">
        <v>806</v>
      </c>
      <c r="B868" s="421"/>
      <c r="C868" s="337" t="s">
        <v>1717</v>
      </c>
      <c r="D868" s="338">
        <v>1.9100000000000002E-2</v>
      </c>
      <c r="E868" s="337" t="s">
        <v>1707</v>
      </c>
      <c r="F868" s="339" t="s">
        <v>311</v>
      </c>
      <c r="G868" s="337" t="s">
        <v>1708</v>
      </c>
      <c r="H868" s="337" t="s">
        <v>1709</v>
      </c>
      <c r="I868" s="348" t="s">
        <v>1439</v>
      </c>
    </row>
    <row r="869" spans="1:9" ht="15" customHeight="1">
      <c r="A869" s="337">
        <v>807</v>
      </c>
      <c r="B869" s="421"/>
      <c r="C869" s="337" t="s">
        <v>1718</v>
      </c>
      <c r="D869" s="338">
        <v>8.0000000000000002E-3</v>
      </c>
      <c r="E869" s="337" t="s">
        <v>1707</v>
      </c>
      <c r="F869" s="339" t="s">
        <v>311</v>
      </c>
      <c r="G869" s="337" t="s">
        <v>1708</v>
      </c>
      <c r="H869" s="337" t="s">
        <v>1709</v>
      </c>
      <c r="I869" s="348" t="s">
        <v>1439</v>
      </c>
    </row>
    <row r="870" spans="1:9" ht="15" customHeight="1">
      <c r="A870" s="337">
        <v>808</v>
      </c>
      <c r="B870" s="421"/>
      <c r="C870" s="337" t="s">
        <v>1719</v>
      </c>
      <c r="D870" s="338">
        <v>7.980000000000001E-2</v>
      </c>
      <c r="E870" s="337" t="s">
        <v>1707</v>
      </c>
      <c r="F870" s="339" t="s">
        <v>311</v>
      </c>
      <c r="G870" s="337" t="s">
        <v>1708</v>
      </c>
      <c r="H870" s="337" t="s">
        <v>1709</v>
      </c>
      <c r="I870" s="348" t="s">
        <v>1439</v>
      </c>
    </row>
    <row r="871" spans="1:9" ht="15" customHeight="1">
      <c r="A871" s="337">
        <v>809</v>
      </c>
      <c r="B871" s="421"/>
      <c r="C871" s="337" t="s">
        <v>1720</v>
      </c>
      <c r="D871" s="338">
        <v>0.57110000000000005</v>
      </c>
      <c r="E871" s="337" t="s">
        <v>1707</v>
      </c>
      <c r="F871" s="339" t="s">
        <v>311</v>
      </c>
      <c r="G871" s="337" t="s">
        <v>1708</v>
      </c>
      <c r="H871" s="337" t="s">
        <v>1709</v>
      </c>
      <c r="I871" s="337" t="s">
        <v>1439</v>
      </c>
    </row>
    <row r="872" spans="1:9" ht="15" customHeight="1">
      <c r="A872" s="337">
        <v>810</v>
      </c>
      <c r="B872" s="421"/>
      <c r="C872" s="337" t="s">
        <v>1721</v>
      </c>
      <c r="D872" s="338">
        <v>0.11600000000000001</v>
      </c>
      <c r="E872" s="337" t="s">
        <v>1707</v>
      </c>
      <c r="F872" s="339" t="s">
        <v>311</v>
      </c>
      <c r="G872" s="337" t="s">
        <v>1708</v>
      </c>
      <c r="H872" s="337" t="s">
        <v>1709</v>
      </c>
      <c r="I872" s="348" t="s">
        <v>1439</v>
      </c>
    </row>
    <row r="873" spans="1:9" ht="15" customHeight="1">
      <c r="A873" s="337">
        <v>811</v>
      </c>
      <c r="B873" s="421"/>
      <c r="C873" s="337" t="s">
        <v>1722</v>
      </c>
      <c r="D873" s="338">
        <v>3.1E-2</v>
      </c>
      <c r="E873" s="337" t="s">
        <v>1707</v>
      </c>
      <c r="F873" s="339" t="s">
        <v>311</v>
      </c>
      <c r="G873" s="337" t="s">
        <v>1708</v>
      </c>
      <c r="H873" s="337" t="s">
        <v>1709</v>
      </c>
      <c r="I873" s="348" t="s">
        <v>1439</v>
      </c>
    </row>
    <row r="874" spans="1:9" ht="15" customHeight="1">
      <c r="A874" s="337">
        <v>812</v>
      </c>
      <c r="B874" s="421"/>
      <c r="C874" s="337" t="s">
        <v>1723</v>
      </c>
      <c r="D874" s="338">
        <v>0.16980000000000001</v>
      </c>
      <c r="E874" s="337" t="s">
        <v>1707</v>
      </c>
      <c r="F874" s="339" t="s">
        <v>311</v>
      </c>
      <c r="G874" s="337" t="s">
        <v>1708</v>
      </c>
      <c r="H874" s="337" t="s">
        <v>1709</v>
      </c>
      <c r="I874" s="348" t="s">
        <v>1439</v>
      </c>
    </row>
    <row r="875" spans="1:9" ht="15" customHeight="1">
      <c r="A875" s="337">
        <v>813</v>
      </c>
      <c r="B875" s="421"/>
      <c r="C875" s="337" t="s">
        <v>1724</v>
      </c>
      <c r="D875" s="338">
        <v>0.01</v>
      </c>
      <c r="E875" s="337" t="s">
        <v>1707</v>
      </c>
      <c r="F875" s="339" t="s">
        <v>311</v>
      </c>
      <c r="G875" s="337" t="s">
        <v>1708</v>
      </c>
      <c r="H875" s="337" t="s">
        <v>1709</v>
      </c>
      <c r="I875" s="348" t="s">
        <v>1439</v>
      </c>
    </row>
    <row r="876" spans="1:9" ht="15" customHeight="1">
      <c r="A876" s="337">
        <v>814</v>
      </c>
      <c r="B876" s="421"/>
      <c r="C876" s="337" t="s">
        <v>1725</v>
      </c>
      <c r="D876" s="338">
        <v>6.6E-3</v>
      </c>
      <c r="E876" s="337" t="s">
        <v>1707</v>
      </c>
      <c r="F876" s="339" t="s">
        <v>311</v>
      </c>
      <c r="G876" s="337" t="s">
        <v>1708</v>
      </c>
      <c r="H876" s="337" t="s">
        <v>1709</v>
      </c>
      <c r="I876" s="348" t="s">
        <v>1439</v>
      </c>
    </row>
    <row r="877" spans="1:9" ht="15" customHeight="1">
      <c r="A877" s="337">
        <v>815</v>
      </c>
      <c r="B877" s="421"/>
      <c r="C877" s="337" t="s">
        <v>1726</v>
      </c>
      <c r="D877" s="338">
        <v>7.8000000000000005E-3</v>
      </c>
      <c r="E877" s="337" t="s">
        <v>1707</v>
      </c>
      <c r="F877" s="339" t="s">
        <v>311</v>
      </c>
      <c r="G877" s="337" t="s">
        <v>1708</v>
      </c>
      <c r="H877" s="337" t="s">
        <v>1709</v>
      </c>
      <c r="I877" s="348" t="s">
        <v>1439</v>
      </c>
    </row>
    <row r="878" spans="1:9" ht="15" customHeight="1">
      <c r="A878" s="337">
        <v>816</v>
      </c>
      <c r="B878" s="421"/>
      <c r="C878" s="337" t="s">
        <v>1727</v>
      </c>
      <c r="D878" s="338">
        <v>0.1898</v>
      </c>
      <c r="E878" s="337" t="s">
        <v>1707</v>
      </c>
      <c r="F878" s="339" t="s">
        <v>311</v>
      </c>
      <c r="G878" s="337" t="s">
        <v>1708</v>
      </c>
      <c r="H878" s="337" t="s">
        <v>1709</v>
      </c>
      <c r="I878" s="348" t="s">
        <v>1439</v>
      </c>
    </row>
    <row r="879" spans="1:9" ht="15" customHeight="1">
      <c r="A879" s="337">
        <v>817</v>
      </c>
      <c r="B879" s="421"/>
      <c r="C879" s="337" t="s">
        <v>1728</v>
      </c>
      <c r="D879" s="338">
        <v>1.46E-2</v>
      </c>
      <c r="E879" s="337" t="s">
        <v>1707</v>
      </c>
      <c r="F879" s="339" t="s">
        <v>311</v>
      </c>
      <c r="G879" s="337" t="s">
        <v>1708</v>
      </c>
      <c r="H879" s="337" t="s">
        <v>1709</v>
      </c>
      <c r="I879" s="348" t="s">
        <v>1439</v>
      </c>
    </row>
    <row r="880" spans="1:9" ht="15" customHeight="1">
      <c r="A880" s="337">
        <v>818</v>
      </c>
      <c r="B880" s="421"/>
      <c r="C880" s="337" t="s">
        <v>1729</v>
      </c>
      <c r="D880" s="338">
        <v>9.4999999999999998E-3</v>
      </c>
      <c r="E880" s="337" t="s">
        <v>1707</v>
      </c>
      <c r="F880" s="339" t="s">
        <v>311</v>
      </c>
      <c r="G880" s="337" t="s">
        <v>1708</v>
      </c>
      <c r="H880" s="337" t="s">
        <v>1709</v>
      </c>
      <c r="I880" s="348" t="s">
        <v>1439</v>
      </c>
    </row>
    <row r="881" spans="1:9" ht="15" customHeight="1">
      <c r="A881" s="337">
        <v>819</v>
      </c>
      <c r="B881" s="421"/>
      <c r="C881" s="337" t="s">
        <v>316</v>
      </c>
      <c r="D881" s="338">
        <v>1.12E-2</v>
      </c>
      <c r="E881" s="337" t="s">
        <v>1707</v>
      </c>
      <c r="F881" s="339" t="s">
        <v>311</v>
      </c>
      <c r="G881" s="337" t="s">
        <v>1708</v>
      </c>
      <c r="H881" s="337" t="s">
        <v>1709</v>
      </c>
      <c r="I881" s="348" t="s">
        <v>1439</v>
      </c>
    </row>
    <row r="882" spans="1:9" ht="15" customHeight="1">
      <c r="A882" s="337">
        <v>820</v>
      </c>
      <c r="B882" s="421"/>
      <c r="C882" s="337" t="s">
        <v>1730</v>
      </c>
      <c r="D882" s="338">
        <v>1.7532000000000001</v>
      </c>
      <c r="E882" s="337" t="s">
        <v>1707</v>
      </c>
      <c r="F882" s="339" t="s">
        <v>311</v>
      </c>
      <c r="G882" s="337" t="s">
        <v>1708</v>
      </c>
      <c r="H882" s="337" t="s">
        <v>1709</v>
      </c>
      <c r="I882" s="348" t="s">
        <v>1439</v>
      </c>
    </row>
    <row r="883" spans="1:9" ht="15" customHeight="1">
      <c r="A883" s="337">
        <v>821</v>
      </c>
      <c r="B883" s="421"/>
      <c r="C883" s="337" t="s">
        <v>1731</v>
      </c>
      <c r="D883" s="338">
        <v>2.4000000000000002E-3</v>
      </c>
      <c r="E883" s="337" t="s">
        <v>1707</v>
      </c>
      <c r="F883" s="339" t="s">
        <v>311</v>
      </c>
      <c r="G883" s="337" t="s">
        <v>1708</v>
      </c>
      <c r="H883" s="337" t="s">
        <v>1709</v>
      </c>
      <c r="I883" s="348" t="s">
        <v>1439</v>
      </c>
    </row>
    <row r="884" spans="1:9" ht="15" customHeight="1">
      <c r="A884" s="337">
        <v>822</v>
      </c>
      <c r="B884" s="421"/>
      <c r="C884" s="337" t="s">
        <v>1732</v>
      </c>
      <c r="D884" s="338">
        <v>8.3000000000000001E-3</v>
      </c>
      <c r="E884" s="337" t="s">
        <v>1707</v>
      </c>
      <c r="F884" s="339" t="s">
        <v>311</v>
      </c>
      <c r="G884" s="337" t="s">
        <v>1708</v>
      </c>
      <c r="H884" s="337" t="s">
        <v>1733</v>
      </c>
      <c r="I884" s="348" t="s">
        <v>1439</v>
      </c>
    </row>
    <row r="885" spans="1:9" ht="15" customHeight="1">
      <c r="A885" s="337">
        <v>823</v>
      </c>
      <c r="B885" s="421"/>
      <c r="C885" s="337" t="s">
        <v>1734</v>
      </c>
      <c r="D885" s="338">
        <v>7.3000000000000001E-3</v>
      </c>
      <c r="E885" s="337" t="s">
        <v>1707</v>
      </c>
      <c r="F885" s="339" t="s">
        <v>311</v>
      </c>
      <c r="G885" s="337" t="s">
        <v>1708</v>
      </c>
      <c r="H885" s="337" t="s">
        <v>1733</v>
      </c>
      <c r="I885" s="348" t="s">
        <v>1439</v>
      </c>
    </row>
    <row r="886" spans="1:9" ht="15" customHeight="1">
      <c r="A886" s="337">
        <v>824</v>
      </c>
      <c r="B886" s="421"/>
      <c r="C886" s="337" t="s">
        <v>317</v>
      </c>
      <c r="D886" s="338">
        <v>7.6300000000000007E-2</v>
      </c>
      <c r="E886" s="337" t="s">
        <v>1707</v>
      </c>
      <c r="F886" s="339" t="s">
        <v>311</v>
      </c>
      <c r="G886" s="337" t="s">
        <v>1708</v>
      </c>
      <c r="H886" s="337" t="s">
        <v>1733</v>
      </c>
      <c r="I886" s="348" t="s">
        <v>1439</v>
      </c>
    </row>
    <row r="887" spans="1:9" ht="15" customHeight="1">
      <c r="A887" s="337">
        <v>825</v>
      </c>
      <c r="B887" s="421"/>
      <c r="C887" s="337" t="s">
        <v>1735</v>
      </c>
      <c r="D887" s="338">
        <v>0.14650000000000002</v>
      </c>
      <c r="E887" s="337" t="s">
        <v>1736</v>
      </c>
      <c r="F887" s="339" t="s">
        <v>311</v>
      </c>
      <c r="G887" s="337" t="s">
        <v>1737</v>
      </c>
      <c r="H887" s="337" t="s">
        <v>1738</v>
      </c>
      <c r="I887" s="348" t="s">
        <v>1439</v>
      </c>
    </row>
    <row r="888" spans="1:9" ht="15" customHeight="1">
      <c r="A888" s="337">
        <v>826</v>
      </c>
      <c r="B888" s="421"/>
      <c r="C888" s="337" t="s">
        <v>1739</v>
      </c>
      <c r="D888" s="338">
        <v>11.6325</v>
      </c>
      <c r="E888" s="337" t="s">
        <v>1736</v>
      </c>
      <c r="F888" s="339" t="s">
        <v>311</v>
      </c>
      <c r="G888" s="337" t="s">
        <v>1737</v>
      </c>
      <c r="H888" s="337" t="s">
        <v>1738</v>
      </c>
      <c r="I888" s="348" t="s">
        <v>1439</v>
      </c>
    </row>
    <row r="889" spans="1:9" ht="15" customHeight="1">
      <c r="A889" s="337">
        <v>827</v>
      </c>
      <c r="B889" s="421"/>
      <c r="C889" s="337" t="s">
        <v>1740</v>
      </c>
      <c r="D889" s="338">
        <v>0.15960000000000002</v>
      </c>
      <c r="E889" s="337" t="s">
        <v>1741</v>
      </c>
      <c r="F889" s="339" t="s">
        <v>311</v>
      </c>
      <c r="G889" s="337" t="s">
        <v>1742</v>
      </c>
      <c r="H889" s="337" t="s">
        <v>1743</v>
      </c>
      <c r="I889" s="348" t="s">
        <v>1439</v>
      </c>
    </row>
    <row r="890" spans="1:9" ht="15" customHeight="1">
      <c r="A890" s="337">
        <v>828</v>
      </c>
      <c r="B890" s="421"/>
      <c r="C890" s="337" t="s">
        <v>1744</v>
      </c>
      <c r="D890" s="338">
        <v>6.4200000000000007E-2</v>
      </c>
      <c r="E890" s="337" t="s">
        <v>1741</v>
      </c>
      <c r="F890" s="339" t="s">
        <v>311</v>
      </c>
      <c r="G890" s="337" t="s">
        <v>1745</v>
      </c>
      <c r="H890" s="337" t="s">
        <v>1743</v>
      </c>
      <c r="I890" s="348" t="s">
        <v>1439</v>
      </c>
    </row>
    <row r="891" spans="1:9" ht="15" customHeight="1">
      <c r="A891" s="337">
        <v>829</v>
      </c>
      <c r="B891" s="421"/>
      <c r="C891" s="337" t="s">
        <v>1746</v>
      </c>
      <c r="D891" s="338">
        <v>5.0200000000000002E-2</v>
      </c>
      <c r="E891" s="337" t="s">
        <v>1741</v>
      </c>
      <c r="F891" s="339" t="s">
        <v>311</v>
      </c>
      <c r="G891" s="337" t="s">
        <v>1747</v>
      </c>
      <c r="H891" s="337" t="s">
        <v>1743</v>
      </c>
      <c r="I891" s="348" t="s">
        <v>1439</v>
      </c>
    </row>
    <row r="892" spans="1:9" ht="15" customHeight="1">
      <c r="A892" s="337">
        <v>830</v>
      </c>
      <c r="B892" s="421"/>
      <c r="C892" s="337" t="s">
        <v>1748</v>
      </c>
      <c r="D892" s="338">
        <v>0.53139999999999998</v>
      </c>
      <c r="E892" s="337" t="s">
        <v>1741</v>
      </c>
      <c r="F892" s="339" t="s">
        <v>311</v>
      </c>
      <c r="G892" s="337" t="s">
        <v>1747</v>
      </c>
      <c r="H892" s="337" t="s">
        <v>1743</v>
      </c>
      <c r="I892" s="348" t="s">
        <v>1439</v>
      </c>
    </row>
    <row r="893" spans="1:9" ht="15" customHeight="1">
      <c r="A893" s="337">
        <v>831</v>
      </c>
      <c r="B893" s="421"/>
      <c r="C893" s="337" t="s">
        <v>1749</v>
      </c>
      <c r="D893" s="338">
        <v>0.14899999999999999</v>
      </c>
      <c r="E893" s="337" t="s">
        <v>1750</v>
      </c>
      <c r="F893" s="339" t="s">
        <v>311</v>
      </c>
      <c r="G893" s="337" t="s">
        <v>1751</v>
      </c>
      <c r="H893" s="337" t="s">
        <v>1743</v>
      </c>
      <c r="I893" s="348" t="s">
        <v>1439</v>
      </c>
    </row>
    <row r="894" spans="1:9" ht="15" customHeight="1">
      <c r="A894" s="337">
        <v>832</v>
      </c>
      <c r="B894" s="421"/>
      <c r="C894" s="337" t="s">
        <v>1752</v>
      </c>
      <c r="D894" s="338">
        <v>0.15230000000000002</v>
      </c>
      <c r="E894" s="337" t="s">
        <v>1753</v>
      </c>
      <c r="F894" s="339" t="s">
        <v>1754</v>
      </c>
      <c r="G894" s="337" t="s">
        <v>1755</v>
      </c>
      <c r="H894" s="337" t="s">
        <v>1743</v>
      </c>
      <c r="I894" s="348" t="s">
        <v>1439</v>
      </c>
    </row>
    <row r="895" spans="1:9" ht="15" customHeight="1">
      <c r="A895" s="337">
        <v>833</v>
      </c>
      <c r="B895" s="421"/>
      <c r="C895" s="337" t="s">
        <v>1756</v>
      </c>
      <c r="D895" s="338">
        <v>7.1000000000000008E-2</v>
      </c>
      <c r="E895" s="337" t="s">
        <v>1757</v>
      </c>
      <c r="F895" s="339" t="s">
        <v>311</v>
      </c>
      <c r="G895" s="337" t="s">
        <v>1758</v>
      </c>
      <c r="H895" s="337" t="s">
        <v>747</v>
      </c>
      <c r="I895" s="348" t="s">
        <v>1439</v>
      </c>
    </row>
    <row r="896" spans="1:9" ht="15" customHeight="1">
      <c r="A896" s="337">
        <v>834</v>
      </c>
      <c r="B896" s="421"/>
      <c r="C896" s="337" t="s">
        <v>1759</v>
      </c>
      <c r="D896" s="338">
        <v>5.9300000000000005E-2</v>
      </c>
      <c r="E896" s="337" t="s">
        <v>1757</v>
      </c>
      <c r="F896" s="339" t="s">
        <v>311</v>
      </c>
      <c r="G896" s="337" t="s">
        <v>1758</v>
      </c>
      <c r="H896" s="337" t="s">
        <v>747</v>
      </c>
      <c r="I896" s="348" t="s">
        <v>1439</v>
      </c>
    </row>
    <row r="897" spans="1:9" ht="15" customHeight="1">
      <c r="A897" s="337">
        <v>835</v>
      </c>
      <c r="B897" s="421"/>
      <c r="C897" s="337" t="s">
        <v>1760</v>
      </c>
      <c r="D897" s="338">
        <v>0.37080000000000002</v>
      </c>
      <c r="E897" s="337" t="s">
        <v>1757</v>
      </c>
      <c r="F897" s="339" t="s">
        <v>311</v>
      </c>
      <c r="G897" s="337" t="s">
        <v>1758</v>
      </c>
      <c r="H897" s="337" t="s">
        <v>747</v>
      </c>
      <c r="I897" s="348" t="s">
        <v>1439</v>
      </c>
    </row>
    <row r="898" spans="1:9" ht="15" customHeight="1">
      <c r="A898" s="337">
        <v>836</v>
      </c>
      <c r="B898" s="421"/>
      <c r="C898" s="337" t="s">
        <v>1761</v>
      </c>
      <c r="D898" s="338">
        <v>0.26440000000000002</v>
      </c>
      <c r="E898" s="337" t="s">
        <v>1762</v>
      </c>
      <c r="F898" s="339" t="s">
        <v>311</v>
      </c>
      <c r="G898" s="337" t="s">
        <v>1763</v>
      </c>
      <c r="H898" s="337" t="s">
        <v>1764</v>
      </c>
      <c r="I898" s="348" t="s">
        <v>1439</v>
      </c>
    </row>
    <row r="899" spans="1:9" ht="15" customHeight="1">
      <c r="A899" s="337">
        <v>837</v>
      </c>
      <c r="B899" s="421"/>
      <c r="C899" s="337" t="s">
        <v>1765</v>
      </c>
      <c r="D899" s="338">
        <v>0.99470000000000003</v>
      </c>
      <c r="E899" s="337" t="s">
        <v>1762</v>
      </c>
      <c r="F899" s="339" t="s">
        <v>311</v>
      </c>
      <c r="G899" s="337" t="s">
        <v>1763</v>
      </c>
      <c r="H899" s="337" t="s">
        <v>1764</v>
      </c>
      <c r="I899" s="348" t="s">
        <v>1439</v>
      </c>
    </row>
    <row r="900" spans="1:9" ht="15" customHeight="1">
      <c r="A900" s="337">
        <v>838</v>
      </c>
      <c r="B900" s="421"/>
      <c r="C900" s="337" t="s">
        <v>1766</v>
      </c>
      <c r="D900" s="338">
        <v>0.96540000000000004</v>
      </c>
      <c r="E900" s="337" t="s">
        <v>1767</v>
      </c>
      <c r="F900" s="339" t="s">
        <v>311</v>
      </c>
      <c r="G900" s="337" t="s">
        <v>1768</v>
      </c>
      <c r="H900" s="337" t="s">
        <v>1769</v>
      </c>
      <c r="I900" s="348" t="s">
        <v>1439</v>
      </c>
    </row>
    <row r="901" spans="1:9" ht="15" customHeight="1">
      <c r="A901" s="337">
        <v>839</v>
      </c>
      <c r="B901" s="421"/>
      <c r="C901" s="337" t="s">
        <v>1770</v>
      </c>
      <c r="D901" s="338">
        <v>8.5000000000000006E-3</v>
      </c>
      <c r="E901" s="337" t="s">
        <v>1767</v>
      </c>
      <c r="F901" s="339" t="s">
        <v>311</v>
      </c>
      <c r="G901" s="337" t="s">
        <v>1768</v>
      </c>
      <c r="H901" s="337" t="s">
        <v>1769</v>
      </c>
      <c r="I901" s="348" t="s">
        <v>1439</v>
      </c>
    </row>
    <row r="902" spans="1:9" ht="15" customHeight="1">
      <c r="A902" s="337">
        <v>840</v>
      </c>
      <c r="B902" s="421"/>
      <c r="C902" s="337" t="s">
        <v>1771</v>
      </c>
      <c r="D902" s="338">
        <v>0.22260000000000002</v>
      </c>
      <c r="E902" s="337" t="s">
        <v>1772</v>
      </c>
      <c r="F902" s="339" t="s">
        <v>311</v>
      </c>
      <c r="G902" s="337" t="s">
        <v>1773</v>
      </c>
      <c r="H902" s="337" t="s">
        <v>1774</v>
      </c>
      <c r="I902" s="348" t="s">
        <v>1439</v>
      </c>
    </row>
    <row r="903" spans="1:9" ht="30" customHeight="1">
      <c r="A903" s="337">
        <v>841</v>
      </c>
      <c r="B903" s="421"/>
      <c r="C903" s="337" t="s">
        <v>1775</v>
      </c>
      <c r="D903" s="338">
        <v>0.59589999999999999</v>
      </c>
      <c r="E903" s="337" t="s">
        <v>1776</v>
      </c>
      <c r="F903" s="339" t="s">
        <v>311</v>
      </c>
      <c r="G903" s="337" t="s">
        <v>1777</v>
      </c>
      <c r="H903" s="345" t="s">
        <v>1778</v>
      </c>
      <c r="I903" s="348" t="s">
        <v>1439</v>
      </c>
    </row>
    <row r="904" spans="1:9" ht="15" customHeight="1">
      <c r="A904" s="337">
        <v>842</v>
      </c>
      <c r="B904" s="421"/>
      <c r="C904" s="337" t="s">
        <v>1779</v>
      </c>
      <c r="D904" s="338">
        <v>0.1411</v>
      </c>
      <c r="E904" s="337" t="s">
        <v>1780</v>
      </c>
      <c r="F904" s="339" t="s">
        <v>311</v>
      </c>
      <c r="G904" s="337" t="s">
        <v>1781</v>
      </c>
      <c r="H904" s="345" t="s">
        <v>1438</v>
      </c>
      <c r="I904" s="348" t="s">
        <v>1439</v>
      </c>
    </row>
    <row r="905" spans="1:9" ht="15" customHeight="1">
      <c r="A905" s="337">
        <v>843</v>
      </c>
      <c r="B905" s="421"/>
      <c r="C905" s="337" t="s">
        <v>1782</v>
      </c>
      <c r="D905" s="338">
        <v>6.8199999999999997E-2</v>
      </c>
      <c r="E905" s="337" t="s">
        <v>985</v>
      </c>
      <c r="F905" s="339" t="s">
        <v>311</v>
      </c>
      <c r="G905" s="337" t="s">
        <v>1783</v>
      </c>
      <c r="H905" s="337" t="s">
        <v>987</v>
      </c>
      <c r="I905" s="348" t="s">
        <v>1439</v>
      </c>
    </row>
    <row r="906" spans="1:9" ht="15" customHeight="1">
      <c r="A906" s="337">
        <v>844</v>
      </c>
      <c r="B906" s="421"/>
      <c r="C906" s="337" t="s">
        <v>1784</v>
      </c>
      <c r="D906" s="338">
        <v>0.62619999999999998</v>
      </c>
      <c r="E906" s="337" t="s">
        <v>1785</v>
      </c>
      <c r="F906" s="339" t="s">
        <v>311</v>
      </c>
      <c r="G906" s="337" t="s">
        <v>1786</v>
      </c>
      <c r="H906" s="345" t="s">
        <v>1438</v>
      </c>
      <c r="I906" s="348" t="s">
        <v>1439</v>
      </c>
    </row>
    <row r="907" spans="1:9" ht="30" customHeight="1">
      <c r="A907" s="337">
        <v>845</v>
      </c>
      <c r="B907" s="421"/>
      <c r="C907" s="337" t="s">
        <v>1787</v>
      </c>
      <c r="D907" s="338">
        <v>0.1212</v>
      </c>
      <c r="E907" s="337" t="s">
        <v>1788</v>
      </c>
      <c r="F907" s="339" t="s">
        <v>311</v>
      </c>
      <c r="G907" s="337" t="s">
        <v>1789</v>
      </c>
      <c r="H907" s="345" t="s">
        <v>1790</v>
      </c>
      <c r="I907" s="350" t="s">
        <v>1791</v>
      </c>
    </row>
    <row r="908" spans="1:9" ht="30" customHeight="1">
      <c r="A908" s="337">
        <v>846</v>
      </c>
      <c r="B908" s="421"/>
      <c r="C908" s="337" t="s">
        <v>1792</v>
      </c>
      <c r="D908" s="338">
        <v>2.5000000000000001E-2</v>
      </c>
      <c r="E908" s="337" t="s">
        <v>1788</v>
      </c>
      <c r="F908" s="339" t="s">
        <v>311</v>
      </c>
      <c r="G908" s="337" t="s">
        <v>1789</v>
      </c>
      <c r="H908" s="345" t="s">
        <v>1790</v>
      </c>
      <c r="I908" s="350" t="s">
        <v>1791</v>
      </c>
    </row>
    <row r="909" spans="1:9" ht="30" customHeight="1">
      <c r="A909" s="337">
        <v>847</v>
      </c>
      <c r="B909" s="421"/>
      <c r="C909" s="337" t="s">
        <v>1793</v>
      </c>
      <c r="D909" s="338">
        <v>0.1323</v>
      </c>
      <c r="E909" s="337" t="s">
        <v>1788</v>
      </c>
      <c r="F909" s="339" t="s">
        <v>311</v>
      </c>
      <c r="G909" s="337" t="s">
        <v>1789</v>
      </c>
      <c r="H909" s="345" t="s">
        <v>1790</v>
      </c>
      <c r="I909" s="350" t="s">
        <v>1791</v>
      </c>
    </row>
    <row r="910" spans="1:9" ht="30" customHeight="1">
      <c r="A910" s="337">
        <v>848</v>
      </c>
      <c r="B910" s="422"/>
      <c r="C910" s="337" t="s">
        <v>1794</v>
      </c>
      <c r="D910" s="338">
        <v>7.9500000000000001E-2</v>
      </c>
      <c r="E910" s="337" t="s">
        <v>1788</v>
      </c>
      <c r="F910" s="339" t="s">
        <v>311</v>
      </c>
      <c r="G910" s="337" t="s">
        <v>1789</v>
      </c>
      <c r="H910" s="345" t="s">
        <v>1790</v>
      </c>
      <c r="I910" s="350" t="s">
        <v>1791</v>
      </c>
    </row>
    <row r="911" spans="1:9" s="112" customFormat="1" ht="21" customHeight="1">
      <c r="A911" s="417" t="s">
        <v>298</v>
      </c>
      <c r="B911" s="418"/>
      <c r="C911" s="418"/>
      <c r="D911" s="343">
        <f>SUM(D686:D910)</f>
        <v>87.749400000000051</v>
      </c>
      <c r="E911" s="403" t="s">
        <v>311</v>
      </c>
      <c r="F911" s="406"/>
      <c r="G911" s="406"/>
      <c r="H911" s="406"/>
      <c r="I911" s="407"/>
    </row>
    <row r="912" spans="1:9" ht="24.9" customHeight="1">
      <c r="A912" s="337">
        <v>849</v>
      </c>
      <c r="B912" s="419" t="s">
        <v>29</v>
      </c>
      <c r="C912" s="337" t="s">
        <v>1795</v>
      </c>
      <c r="D912" s="338">
        <v>0.21930000000000002</v>
      </c>
      <c r="E912" s="337" t="s">
        <v>1796</v>
      </c>
      <c r="F912" s="339" t="s">
        <v>311</v>
      </c>
      <c r="G912" s="337" t="s">
        <v>30</v>
      </c>
      <c r="H912" s="337" t="s">
        <v>1797</v>
      </c>
      <c r="I912" s="337" t="s">
        <v>1798</v>
      </c>
    </row>
    <row r="913" spans="1:9" ht="24.9" customHeight="1">
      <c r="A913" s="337">
        <v>850</v>
      </c>
      <c r="B913" s="419"/>
      <c r="C913" s="337" t="s">
        <v>1799</v>
      </c>
      <c r="D913" s="338">
        <v>4.2200000000000001E-2</v>
      </c>
      <c r="E913" s="337" t="s">
        <v>1796</v>
      </c>
      <c r="F913" s="339" t="s">
        <v>311</v>
      </c>
      <c r="G913" s="337" t="s">
        <v>30</v>
      </c>
      <c r="H913" s="337" t="s">
        <v>1797</v>
      </c>
      <c r="I913" s="337" t="s">
        <v>1798</v>
      </c>
    </row>
    <row r="914" spans="1:9" ht="24.9" customHeight="1">
      <c r="A914" s="337">
        <v>851</v>
      </c>
      <c r="B914" s="419"/>
      <c r="C914" s="337" t="s">
        <v>1800</v>
      </c>
      <c r="D914" s="338">
        <v>0.12870000000000001</v>
      </c>
      <c r="E914" s="337" t="s">
        <v>1796</v>
      </c>
      <c r="F914" s="339" t="s">
        <v>311</v>
      </c>
      <c r="G914" s="337" t="s">
        <v>30</v>
      </c>
      <c r="H914" s="337" t="s">
        <v>1797</v>
      </c>
      <c r="I914" s="337" t="s">
        <v>1798</v>
      </c>
    </row>
    <row r="915" spans="1:9" ht="24.9" customHeight="1">
      <c r="A915" s="337">
        <v>852</v>
      </c>
      <c r="B915" s="419"/>
      <c r="C915" s="337" t="s">
        <v>1801</v>
      </c>
      <c r="D915" s="338">
        <v>1.6199999999999999E-2</v>
      </c>
      <c r="E915" s="337" t="s">
        <v>1796</v>
      </c>
      <c r="F915" s="339" t="s">
        <v>311</v>
      </c>
      <c r="G915" s="337" t="s">
        <v>30</v>
      </c>
      <c r="H915" s="337" t="s">
        <v>1797</v>
      </c>
      <c r="I915" s="337" t="s">
        <v>1798</v>
      </c>
    </row>
    <row r="916" spans="1:9" s="112" customFormat="1" ht="21" customHeight="1">
      <c r="A916" s="417" t="s">
        <v>298</v>
      </c>
      <c r="B916" s="418"/>
      <c r="C916" s="418"/>
      <c r="D916" s="343">
        <f>SUM(D912:D915)</f>
        <v>0.40639999999999998</v>
      </c>
      <c r="E916" s="403" t="s">
        <v>311</v>
      </c>
      <c r="F916" s="406"/>
      <c r="G916" s="406"/>
      <c r="H916" s="406"/>
      <c r="I916" s="407"/>
    </row>
    <row r="917" spans="1:9" ht="24.9" customHeight="1">
      <c r="A917" s="337">
        <v>853</v>
      </c>
      <c r="B917" s="419" t="s">
        <v>1802</v>
      </c>
      <c r="C917" s="337" t="s">
        <v>1803</v>
      </c>
      <c r="D917" s="338">
        <v>0.38</v>
      </c>
      <c r="E917" s="337" t="s">
        <v>1804</v>
      </c>
      <c r="F917" s="339" t="s">
        <v>311</v>
      </c>
      <c r="G917" s="337" t="s">
        <v>1805</v>
      </c>
      <c r="H917" s="337" t="s">
        <v>1806</v>
      </c>
      <c r="I917" s="337" t="s">
        <v>1807</v>
      </c>
    </row>
    <row r="918" spans="1:9" ht="24.9" customHeight="1">
      <c r="A918" s="337">
        <v>854</v>
      </c>
      <c r="B918" s="419"/>
      <c r="C918" s="337" t="s">
        <v>1808</v>
      </c>
      <c r="D918" s="338">
        <v>0.18840000000000001</v>
      </c>
      <c r="E918" s="337" t="s">
        <v>1804</v>
      </c>
      <c r="F918" s="339" t="s">
        <v>311</v>
      </c>
      <c r="G918" s="337" t="s">
        <v>1805</v>
      </c>
      <c r="H918" s="337" t="s">
        <v>1806</v>
      </c>
      <c r="I918" s="337" t="s">
        <v>1807</v>
      </c>
    </row>
    <row r="919" spans="1:9" ht="24.9" customHeight="1">
      <c r="A919" s="337">
        <v>855</v>
      </c>
      <c r="B919" s="419"/>
      <c r="C919" s="337" t="s">
        <v>1809</v>
      </c>
      <c r="D919" s="338">
        <v>2.8800000000000003E-2</v>
      </c>
      <c r="E919" s="337" t="s">
        <v>1804</v>
      </c>
      <c r="F919" s="339" t="s">
        <v>311</v>
      </c>
      <c r="G919" s="337" t="s">
        <v>1805</v>
      </c>
      <c r="H919" s="337" t="s">
        <v>1806</v>
      </c>
      <c r="I919" s="337" t="s">
        <v>1807</v>
      </c>
    </row>
    <row r="920" spans="1:9" ht="24.9" customHeight="1">
      <c r="A920" s="337">
        <v>856</v>
      </c>
      <c r="B920" s="419"/>
      <c r="C920" s="337" t="s">
        <v>1810</v>
      </c>
      <c r="D920" s="338">
        <v>0.51990000000000003</v>
      </c>
      <c r="E920" s="337" t="s">
        <v>1804</v>
      </c>
      <c r="F920" s="339" t="s">
        <v>311</v>
      </c>
      <c r="G920" s="337" t="s">
        <v>1805</v>
      </c>
      <c r="H920" s="337" t="s">
        <v>1806</v>
      </c>
      <c r="I920" s="337" t="s">
        <v>1807</v>
      </c>
    </row>
    <row r="921" spans="1:9" s="112" customFormat="1" ht="21" customHeight="1">
      <c r="A921" s="417" t="s">
        <v>298</v>
      </c>
      <c r="B921" s="418"/>
      <c r="C921" s="418"/>
      <c r="D921" s="343">
        <f>SUM(D917:D920)</f>
        <v>1.1171000000000002</v>
      </c>
      <c r="E921" s="403" t="s">
        <v>311</v>
      </c>
      <c r="F921" s="406"/>
      <c r="G921" s="406"/>
      <c r="H921" s="406"/>
      <c r="I921" s="407"/>
    </row>
    <row r="922" spans="1:9" ht="15" customHeight="1">
      <c r="A922" s="337">
        <v>857</v>
      </c>
      <c r="B922" s="419" t="s">
        <v>1811</v>
      </c>
      <c r="C922" s="337" t="s">
        <v>1812</v>
      </c>
      <c r="D922" s="338">
        <v>0.87070000000000003</v>
      </c>
      <c r="E922" s="337" t="s">
        <v>1813</v>
      </c>
      <c r="F922" s="339" t="s">
        <v>311</v>
      </c>
      <c r="G922" s="337" t="s">
        <v>1814</v>
      </c>
      <c r="H922" s="337" t="s">
        <v>909</v>
      </c>
      <c r="I922" s="337" t="s">
        <v>1262</v>
      </c>
    </row>
    <row r="923" spans="1:9" ht="15" customHeight="1">
      <c r="A923" s="337">
        <v>858</v>
      </c>
      <c r="B923" s="419"/>
      <c r="C923" s="337" t="s">
        <v>1815</v>
      </c>
      <c r="D923" s="338">
        <v>0.56490000000000007</v>
      </c>
      <c r="E923" s="337" t="s">
        <v>1813</v>
      </c>
      <c r="F923" s="339" t="s">
        <v>311</v>
      </c>
      <c r="G923" s="337" t="s">
        <v>1816</v>
      </c>
      <c r="H923" s="337" t="s">
        <v>909</v>
      </c>
      <c r="I923" s="337" t="s">
        <v>1262</v>
      </c>
    </row>
    <row r="924" spans="1:9" ht="15" customHeight="1">
      <c r="A924" s="337">
        <v>859</v>
      </c>
      <c r="B924" s="419"/>
      <c r="C924" s="337" t="s">
        <v>1817</v>
      </c>
      <c r="D924" s="338">
        <v>9.5200000000000007E-2</v>
      </c>
      <c r="E924" s="337" t="s">
        <v>1813</v>
      </c>
      <c r="F924" s="339" t="s">
        <v>311</v>
      </c>
      <c r="G924" s="337" t="s">
        <v>1814</v>
      </c>
      <c r="H924" s="337" t="s">
        <v>909</v>
      </c>
      <c r="I924" s="337" t="s">
        <v>1262</v>
      </c>
    </row>
    <row r="925" spans="1:9" ht="15" customHeight="1">
      <c r="A925" s="337">
        <v>860</v>
      </c>
      <c r="B925" s="419"/>
      <c r="C925" s="337" t="s">
        <v>1818</v>
      </c>
      <c r="D925" s="338">
        <v>5.0000000000000001E-3</v>
      </c>
      <c r="E925" s="337" t="s">
        <v>1813</v>
      </c>
      <c r="F925" s="339" t="s">
        <v>311</v>
      </c>
      <c r="G925" s="337" t="s">
        <v>1814</v>
      </c>
      <c r="H925" s="337" t="s">
        <v>909</v>
      </c>
      <c r="I925" s="337" t="s">
        <v>1262</v>
      </c>
    </row>
    <row r="926" spans="1:9" ht="15" customHeight="1">
      <c r="A926" s="337">
        <v>861</v>
      </c>
      <c r="B926" s="419"/>
      <c r="C926" s="337" t="s">
        <v>1819</v>
      </c>
      <c r="D926" s="338">
        <v>0.17519999999999999</v>
      </c>
      <c r="E926" s="337" t="s">
        <v>1813</v>
      </c>
      <c r="F926" s="339" t="s">
        <v>311</v>
      </c>
      <c r="G926" s="337" t="s">
        <v>1816</v>
      </c>
      <c r="H926" s="337" t="s">
        <v>909</v>
      </c>
      <c r="I926" s="337" t="s">
        <v>1262</v>
      </c>
    </row>
    <row r="927" spans="1:9" ht="15" customHeight="1">
      <c r="A927" s="337">
        <v>862</v>
      </c>
      <c r="B927" s="419"/>
      <c r="C927" s="337" t="s">
        <v>1820</v>
      </c>
      <c r="D927" s="338">
        <v>0.30970000000000003</v>
      </c>
      <c r="E927" s="337" t="s">
        <v>1813</v>
      </c>
      <c r="F927" s="339" t="s">
        <v>311</v>
      </c>
      <c r="G927" s="337" t="s">
        <v>1814</v>
      </c>
      <c r="H927" s="337" t="s">
        <v>909</v>
      </c>
      <c r="I927" s="337" t="s">
        <v>1262</v>
      </c>
    </row>
    <row r="928" spans="1:9" ht="15" customHeight="1">
      <c r="A928" s="337">
        <v>863</v>
      </c>
      <c r="B928" s="419"/>
      <c r="C928" s="337" t="s">
        <v>1821</v>
      </c>
      <c r="D928" s="338">
        <v>0.28739999999999999</v>
      </c>
      <c r="E928" s="337" t="s">
        <v>1813</v>
      </c>
      <c r="F928" s="339" t="s">
        <v>311</v>
      </c>
      <c r="G928" s="337" t="s">
        <v>1816</v>
      </c>
      <c r="H928" s="337" t="s">
        <v>909</v>
      </c>
      <c r="I928" s="337" t="s">
        <v>1262</v>
      </c>
    </row>
    <row r="929" spans="1:9" ht="15" customHeight="1">
      <c r="A929" s="337">
        <v>864</v>
      </c>
      <c r="B929" s="419"/>
      <c r="C929" s="337" t="s">
        <v>1822</v>
      </c>
      <c r="D929" s="338">
        <v>1.4439</v>
      </c>
      <c r="E929" s="337" t="s">
        <v>1813</v>
      </c>
      <c r="F929" s="339" t="s">
        <v>311</v>
      </c>
      <c r="G929" s="337" t="s">
        <v>1816</v>
      </c>
      <c r="H929" s="337" t="s">
        <v>909</v>
      </c>
      <c r="I929" s="337" t="s">
        <v>1262</v>
      </c>
    </row>
    <row r="930" spans="1:9" ht="15" customHeight="1">
      <c r="A930" s="337">
        <v>865</v>
      </c>
      <c r="B930" s="419"/>
      <c r="C930" s="337" t="s">
        <v>1823</v>
      </c>
      <c r="D930" s="338">
        <v>0.63629999999999998</v>
      </c>
      <c r="E930" s="337" t="s">
        <v>1813</v>
      </c>
      <c r="F930" s="339" t="s">
        <v>311</v>
      </c>
      <c r="G930" s="337" t="s">
        <v>1816</v>
      </c>
      <c r="H930" s="337" t="s">
        <v>909</v>
      </c>
      <c r="I930" s="337" t="s">
        <v>1262</v>
      </c>
    </row>
    <row r="931" spans="1:9" ht="15" customHeight="1">
      <c r="A931" s="337">
        <v>866</v>
      </c>
      <c r="B931" s="419"/>
      <c r="C931" s="337" t="s">
        <v>1824</v>
      </c>
      <c r="D931" s="338">
        <v>0.50390000000000001</v>
      </c>
      <c r="E931" s="337" t="s">
        <v>1813</v>
      </c>
      <c r="F931" s="339" t="s">
        <v>311</v>
      </c>
      <c r="G931" s="337" t="s">
        <v>1814</v>
      </c>
      <c r="H931" s="337" t="s">
        <v>909</v>
      </c>
      <c r="I931" s="337" t="s">
        <v>1262</v>
      </c>
    </row>
    <row r="932" spans="1:9" ht="15" customHeight="1">
      <c r="A932" s="337">
        <v>867</v>
      </c>
      <c r="B932" s="419"/>
      <c r="C932" s="337" t="s">
        <v>1825</v>
      </c>
      <c r="D932" s="338">
        <v>1.0283</v>
      </c>
      <c r="E932" s="337" t="s">
        <v>1813</v>
      </c>
      <c r="F932" s="339" t="s">
        <v>311</v>
      </c>
      <c r="G932" s="337" t="s">
        <v>1814</v>
      </c>
      <c r="H932" s="337" t="s">
        <v>909</v>
      </c>
      <c r="I932" s="337" t="s">
        <v>1262</v>
      </c>
    </row>
    <row r="933" spans="1:9" ht="15" customHeight="1">
      <c r="A933" s="337">
        <v>868</v>
      </c>
      <c r="B933" s="419"/>
      <c r="C933" s="337" t="s">
        <v>1826</v>
      </c>
      <c r="D933" s="338">
        <v>2.5000000000000001E-3</v>
      </c>
      <c r="E933" s="337" t="s">
        <v>1813</v>
      </c>
      <c r="F933" s="339" t="s">
        <v>311</v>
      </c>
      <c r="G933" s="337" t="s">
        <v>1814</v>
      </c>
      <c r="H933" s="337" t="s">
        <v>909</v>
      </c>
      <c r="I933" s="337" t="s">
        <v>1262</v>
      </c>
    </row>
    <row r="934" spans="1:9" ht="15" customHeight="1">
      <c r="A934" s="337">
        <v>869</v>
      </c>
      <c r="B934" s="419"/>
      <c r="C934" s="337" t="s">
        <v>1827</v>
      </c>
      <c r="D934" s="338">
        <v>5.4100000000000002E-2</v>
      </c>
      <c r="E934" s="337" t="s">
        <v>1813</v>
      </c>
      <c r="F934" s="339" t="s">
        <v>311</v>
      </c>
      <c r="G934" s="337" t="s">
        <v>1814</v>
      </c>
      <c r="H934" s="337" t="s">
        <v>909</v>
      </c>
      <c r="I934" s="337" t="s">
        <v>1262</v>
      </c>
    </row>
    <row r="935" spans="1:9" ht="15" customHeight="1">
      <c r="A935" s="337">
        <v>870</v>
      </c>
      <c r="B935" s="419"/>
      <c r="C935" s="337" t="s">
        <v>1828</v>
      </c>
      <c r="D935" s="338">
        <v>0.17610000000000001</v>
      </c>
      <c r="E935" s="337" t="s">
        <v>1813</v>
      </c>
      <c r="F935" s="339" t="s">
        <v>311</v>
      </c>
      <c r="G935" s="337" t="s">
        <v>1816</v>
      </c>
      <c r="H935" s="337" t="s">
        <v>909</v>
      </c>
      <c r="I935" s="337" t="s">
        <v>1262</v>
      </c>
    </row>
    <row r="936" spans="1:9" ht="15" customHeight="1">
      <c r="A936" s="337">
        <v>871</v>
      </c>
      <c r="B936" s="419"/>
      <c r="C936" s="337" t="s">
        <v>1829</v>
      </c>
      <c r="D936" s="338">
        <v>0.27329999999999999</v>
      </c>
      <c r="E936" s="337" t="s">
        <v>1813</v>
      </c>
      <c r="F936" s="339" t="s">
        <v>311</v>
      </c>
      <c r="G936" s="337" t="s">
        <v>1816</v>
      </c>
      <c r="H936" s="337" t="s">
        <v>909</v>
      </c>
      <c r="I936" s="337" t="s">
        <v>1262</v>
      </c>
    </row>
    <row r="937" spans="1:9" ht="15" customHeight="1">
      <c r="A937" s="337">
        <v>872</v>
      </c>
      <c r="B937" s="419"/>
      <c r="C937" s="337" t="s">
        <v>1830</v>
      </c>
      <c r="D937" s="338">
        <v>3.7900000000000003E-2</v>
      </c>
      <c r="E937" s="337" t="s">
        <v>1813</v>
      </c>
      <c r="F937" s="339" t="s">
        <v>311</v>
      </c>
      <c r="G937" s="337" t="s">
        <v>1814</v>
      </c>
      <c r="H937" s="337" t="s">
        <v>909</v>
      </c>
      <c r="I937" s="337" t="s">
        <v>1262</v>
      </c>
    </row>
    <row r="938" spans="1:9" ht="15" customHeight="1">
      <c r="A938" s="337">
        <v>873</v>
      </c>
      <c r="B938" s="419"/>
      <c r="C938" s="337" t="s">
        <v>1831</v>
      </c>
      <c r="D938" s="338">
        <v>5.0200000000000002E-2</v>
      </c>
      <c r="E938" s="337" t="s">
        <v>1813</v>
      </c>
      <c r="F938" s="339" t="s">
        <v>311</v>
      </c>
      <c r="G938" s="337" t="s">
        <v>1816</v>
      </c>
      <c r="H938" s="337" t="s">
        <v>909</v>
      </c>
      <c r="I938" s="337" t="s">
        <v>1262</v>
      </c>
    </row>
    <row r="939" spans="1:9" ht="15" customHeight="1">
      <c r="A939" s="337">
        <v>874</v>
      </c>
      <c r="B939" s="419"/>
      <c r="C939" s="337" t="s">
        <v>1832</v>
      </c>
      <c r="D939" s="338">
        <v>1.1483000000000001</v>
      </c>
      <c r="E939" s="337" t="s">
        <v>1813</v>
      </c>
      <c r="F939" s="339" t="s">
        <v>311</v>
      </c>
      <c r="G939" s="337" t="s">
        <v>1814</v>
      </c>
      <c r="H939" s="337" t="s">
        <v>909</v>
      </c>
      <c r="I939" s="337" t="s">
        <v>1262</v>
      </c>
    </row>
    <row r="940" spans="1:9" ht="15" customHeight="1">
      <c r="A940" s="337">
        <v>875</v>
      </c>
      <c r="B940" s="419"/>
      <c r="C940" s="337" t="s">
        <v>1833</v>
      </c>
      <c r="D940" s="338">
        <v>1.8800000000000001E-2</v>
      </c>
      <c r="E940" s="337" t="s">
        <v>1813</v>
      </c>
      <c r="F940" s="339" t="s">
        <v>311</v>
      </c>
      <c r="G940" s="337" t="s">
        <v>1814</v>
      </c>
      <c r="H940" s="337" t="s">
        <v>909</v>
      </c>
      <c r="I940" s="337" t="s">
        <v>1262</v>
      </c>
    </row>
    <row r="941" spans="1:9" ht="15" customHeight="1">
      <c r="A941" s="337">
        <v>876</v>
      </c>
      <c r="B941" s="419"/>
      <c r="C941" s="337" t="s">
        <v>1834</v>
      </c>
      <c r="D941" s="338">
        <v>0.81490000000000007</v>
      </c>
      <c r="E941" s="337" t="s">
        <v>1813</v>
      </c>
      <c r="F941" s="339" t="s">
        <v>311</v>
      </c>
      <c r="G941" s="337" t="s">
        <v>1814</v>
      </c>
      <c r="H941" s="337" t="s">
        <v>909</v>
      </c>
      <c r="I941" s="337" t="s">
        <v>1262</v>
      </c>
    </row>
    <row r="942" spans="1:9" ht="15" customHeight="1">
      <c r="A942" s="337">
        <v>877</v>
      </c>
      <c r="B942" s="419"/>
      <c r="C942" s="337" t="s">
        <v>1835</v>
      </c>
      <c r="D942" s="338">
        <v>2.1751</v>
      </c>
      <c r="E942" s="337" t="s">
        <v>1813</v>
      </c>
      <c r="F942" s="339" t="s">
        <v>311</v>
      </c>
      <c r="G942" s="337" t="s">
        <v>1814</v>
      </c>
      <c r="H942" s="337" t="s">
        <v>909</v>
      </c>
      <c r="I942" s="337" t="s">
        <v>1262</v>
      </c>
    </row>
    <row r="943" spans="1:9" ht="15" customHeight="1">
      <c r="A943" s="337">
        <v>878</v>
      </c>
      <c r="B943" s="419"/>
      <c r="C943" s="337" t="s">
        <v>1836</v>
      </c>
      <c r="D943" s="338">
        <v>0.1802</v>
      </c>
      <c r="E943" s="337" t="s">
        <v>1813</v>
      </c>
      <c r="F943" s="339" t="s">
        <v>311</v>
      </c>
      <c r="G943" s="337" t="s">
        <v>1814</v>
      </c>
      <c r="H943" s="337" t="s">
        <v>909</v>
      </c>
      <c r="I943" s="337" t="s">
        <v>1262</v>
      </c>
    </row>
    <row r="944" spans="1:9" ht="15" customHeight="1">
      <c r="A944" s="337">
        <v>879</v>
      </c>
      <c r="B944" s="419"/>
      <c r="C944" s="337" t="s">
        <v>1837</v>
      </c>
      <c r="D944" s="338">
        <v>10.461600000000001</v>
      </c>
      <c r="E944" s="337" t="s">
        <v>1813</v>
      </c>
      <c r="F944" s="339" t="s">
        <v>311</v>
      </c>
      <c r="G944" s="337" t="s">
        <v>1814</v>
      </c>
      <c r="H944" s="337" t="s">
        <v>909</v>
      </c>
      <c r="I944" s="337" t="s">
        <v>1262</v>
      </c>
    </row>
    <row r="945" spans="1:9" ht="15" customHeight="1">
      <c r="A945" s="337">
        <v>880</v>
      </c>
      <c r="B945" s="419"/>
      <c r="C945" s="337" t="s">
        <v>1838</v>
      </c>
      <c r="D945" s="338">
        <v>0.58230000000000004</v>
      </c>
      <c r="E945" s="337" t="s">
        <v>1813</v>
      </c>
      <c r="F945" s="339" t="s">
        <v>311</v>
      </c>
      <c r="G945" s="337" t="s">
        <v>1839</v>
      </c>
      <c r="H945" s="337" t="s">
        <v>909</v>
      </c>
      <c r="I945" s="337" t="s">
        <v>1262</v>
      </c>
    </row>
    <row r="946" spans="1:9" ht="15" customHeight="1">
      <c r="A946" s="337">
        <v>881</v>
      </c>
      <c r="B946" s="419"/>
      <c r="C946" s="337" t="s">
        <v>1840</v>
      </c>
      <c r="D946" s="338">
        <v>0.46990000000000004</v>
      </c>
      <c r="E946" s="337" t="s">
        <v>1813</v>
      </c>
      <c r="F946" s="339" t="s">
        <v>311</v>
      </c>
      <c r="G946" s="337" t="s">
        <v>1839</v>
      </c>
      <c r="H946" s="337" t="s">
        <v>909</v>
      </c>
      <c r="I946" s="337" t="s">
        <v>1262</v>
      </c>
    </row>
    <row r="947" spans="1:9" ht="15" customHeight="1">
      <c r="A947" s="337">
        <v>882</v>
      </c>
      <c r="B947" s="419"/>
      <c r="C947" s="337" t="s">
        <v>1841</v>
      </c>
      <c r="D947" s="338">
        <v>0.39540000000000003</v>
      </c>
      <c r="E947" s="337" t="s">
        <v>1813</v>
      </c>
      <c r="F947" s="339" t="s">
        <v>311</v>
      </c>
      <c r="G947" s="337" t="s">
        <v>1839</v>
      </c>
      <c r="H947" s="337" t="s">
        <v>909</v>
      </c>
      <c r="I947" s="337" t="s">
        <v>1262</v>
      </c>
    </row>
    <row r="948" spans="1:9" ht="15" customHeight="1">
      <c r="A948" s="337">
        <v>883</v>
      </c>
      <c r="B948" s="419"/>
      <c r="C948" s="337" t="s">
        <v>1842</v>
      </c>
      <c r="D948" s="338">
        <v>0.8226</v>
      </c>
      <c r="E948" s="337" t="s">
        <v>1813</v>
      </c>
      <c r="F948" s="339" t="s">
        <v>311</v>
      </c>
      <c r="G948" s="337" t="s">
        <v>1814</v>
      </c>
      <c r="H948" s="337" t="s">
        <v>909</v>
      </c>
      <c r="I948" s="337" t="s">
        <v>1262</v>
      </c>
    </row>
    <row r="949" spans="1:9" ht="15" customHeight="1">
      <c r="A949" s="337">
        <v>884</v>
      </c>
      <c r="B949" s="419"/>
      <c r="C949" s="337" t="s">
        <v>1843</v>
      </c>
      <c r="D949" s="338">
        <v>3.6438000000000001</v>
      </c>
      <c r="E949" s="337" t="s">
        <v>1813</v>
      </c>
      <c r="F949" s="339" t="s">
        <v>311</v>
      </c>
      <c r="G949" s="337" t="s">
        <v>1814</v>
      </c>
      <c r="H949" s="337" t="s">
        <v>909</v>
      </c>
      <c r="I949" s="337" t="s">
        <v>1262</v>
      </c>
    </row>
    <row r="950" spans="1:9" ht="15" customHeight="1">
      <c r="A950" s="337">
        <v>885</v>
      </c>
      <c r="B950" s="419"/>
      <c r="C950" s="337" t="s">
        <v>1844</v>
      </c>
      <c r="D950" s="338">
        <v>0.53029999999999999</v>
      </c>
      <c r="E950" s="337" t="s">
        <v>1813</v>
      </c>
      <c r="F950" s="339" t="s">
        <v>311</v>
      </c>
      <c r="G950" s="337" t="s">
        <v>1814</v>
      </c>
      <c r="H950" s="337" t="s">
        <v>909</v>
      </c>
      <c r="I950" s="337" t="s">
        <v>1262</v>
      </c>
    </row>
    <row r="951" spans="1:9" ht="15" customHeight="1">
      <c r="A951" s="337">
        <v>886</v>
      </c>
      <c r="B951" s="419"/>
      <c r="C951" s="337" t="s">
        <v>1845</v>
      </c>
      <c r="D951" s="338">
        <v>1.0439000000000001</v>
      </c>
      <c r="E951" s="337" t="s">
        <v>1813</v>
      </c>
      <c r="F951" s="339" t="s">
        <v>311</v>
      </c>
      <c r="G951" s="337" t="s">
        <v>1839</v>
      </c>
      <c r="H951" s="337" t="s">
        <v>909</v>
      </c>
      <c r="I951" s="337" t="s">
        <v>1262</v>
      </c>
    </row>
    <row r="952" spans="1:9" ht="15" customHeight="1">
      <c r="A952" s="337">
        <v>887</v>
      </c>
      <c r="B952" s="419"/>
      <c r="C952" s="337" t="s">
        <v>1846</v>
      </c>
      <c r="D952" s="338">
        <v>2.8431999999999999</v>
      </c>
      <c r="E952" s="337" t="s">
        <v>1813</v>
      </c>
      <c r="F952" s="339" t="s">
        <v>311</v>
      </c>
      <c r="G952" s="337" t="s">
        <v>1839</v>
      </c>
      <c r="H952" s="337" t="s">
        <v>909</v>
      </c>
      <c r="I952" s="337" t="s">
        <v>1262</v>
      </c>
    </row>
    <row r="953" spans="1:9" ht="15" customHeight="1">
      <c r="A953" s="337">
        <v>888</v>
      </c>
      <c r="B953" s="419"/>
      <c r="C953" s="337" t="s">
        <v>1847</v>
      </c>
      <c r="D953" s="338">
        <v>0.56790000000000007</v>
      </c>
      <c r="E953" s="337" t="s">
        <v>1813</v>
      </c>
      <c r="F953" s="339" t="s">
        <v>311</v>
      </c>
      <c r="G953" s="337" t="s">
        <v>1816</v>
      </c>
      <c r="H953" s="337" t="s">
        <v>909</v>
      </c>
      <c r="I953" s="337" t="s">
        <v>1262</v>
      </c>
    </row>
    <row r="954" spans="1:9" ht="15" customHeight="1">
      <c r="A954" s="337">
        <v>889</v>
      </c>
      <c r="B954" s="419"/>
      <c r="C954" s="337" t="s">
        <v>1848</v>
      </c>
      <c r="D954" s="338">
        <v>0.76729999999999998</v>
      </c>
      <c r="E954" s="337" t="s">
        <v>1813</v>
      </c>
      <c r="F954" s="339" t="s">
        <v>311</v>
      </c>
      <c r="G954" s="337" t="s">
        <v>1839</v>
      </c>
      <c r="H954" s="337" t="s">
        <v>909</v>
      </c>
      <c r="I954" s="337" t="s">
        <v>1262</v>
      </c>
    </row>
    <row r="955" spans="1:9" s="112" customFormat="1" ht="21" customHeight="1">
      <c r="A955" s="417" t="s">
        <v>298</v>
      </c>
      <c r="B955" s="418"/>
      <c r="C955" s="418"/>
      <c r="D955" s="343">
        <f>SUM(D922:D954)</f>
        <v>32.980099999999993</v>
      </c>
      <c r="E955" s="403" t="s">
        <v>311</v>
      </c>
      <c r="F955" s="406"/>
      <c r="G955" s="406"/>
      <c r="H955" s="406"/>
      <c r="I955" s="407"/>
    </row>
    <row r="956" spans="1:9" ht="15" customHeight="1">
      <c r="A956" s="337">
        <v>890</v>
      </c>
      <c r="B956" s="419" t="s">
        <v>68</v>
      </c>
      <c r="C956" s="337" t="s">
        <v>1849</v>
      </c>
      <c r="D956" s="338">
        <v>1.3486</v>
      </c>
      <c r="E956" s="337" t="s">
        <v>1850</v>
      </c>
      <c r="F956" s="339" t="s">
        <v>311</v>
      </c>
      <c r="G956" s="337" t="s">
        <v>45</v>
      </c>
      <c r="H956" s="337" t="s">
        <v>1851</v>
      </c>
      <c r="I956" s="337" t="s">
        <v>1852</v>
      </c>
    </row>
    <row r="957" spans="1:9" ht="15" customHeight="1">
      <c r="A957" s="337">
        <v>891</v>
      </c>
      <c r="B957" s="419"/>
      <c r="C957" s="337" t="s">
        <v>1853</v>
      </c>
      <c r="D957" s="338">
        <v>0.30840000000000001</v>
      </c>
      <c r="E957" s="337" t="s">
        <v>1850</v>
      </c>
      <c r="F957" s="339" t="s">
        <v>311</v>
      </c>
      <c r="G957" s="337" t="s">
        <v>45</v>
      </c>
      <c r="H957" s="337" t="s">
        <v>1851</v>
      </c>
      <c r="I957" s="337" t="s">
        <v>1852</v>
      </c>
    </row>
    <row r="958" spans="1:9" ht="15" customHeight="1">
      <c r="A958" s="337">
        <v>892</v>
      </c>
      <c r="B958" s="419"/>
      <c r="C958" s="337" t="s">
        <v>1854</v>
      </c>
      <c r="D958" s="338">
        <v>3.0800000000000001E-2</v>
      </c>
      <c r="E958" s="337" t="s">
        <v>1850</v>
      </c>
      <c r="F958" s="339" t="s">
        <v>311</v>
      </c>
      <c r="G958" s="337" t="s">
        <v>46</v>
      </c>
      <c r="H958" s="337" t="s">
        <v>1855</v>
      </c>
      <c r="I958" s="337" t="s">
        <v>1852</v>
      </c>
    </row>
    <row r="959" spans="1:9" s="112" customFormat="1" ht="21" customHeight="1">
      <c r="A959" s="417" t="s">
        <v>298</v>
      </c>
      <c r="B959" s="418"/>
      <c r="C959" s="418"/>
      <c r="D959" s="343">
        <f>SUM(D956:D958)</f>
        <v>1.6878</v>
      </c>
      <c r="E959" s="403" t="s">
        <v>311</v>
      </c>
      <c r="F959" s="406"/>
      <c r="G959" s="406"/>
      <c r="H959" s="406"/>
      <c r="I959" s="407"/>
    </row>
    <row r="960" spans="1:9" s="112" customFormat="1" ht="21" customHeight="1">
      <c r="A960" s="337">
        <v>893</v>
      </c>
      <c r="B960" s="420" t="s">
        <v>69</v>
      </c>
      <c r="C960" s="337" t="s">
        <v>1856</v>
      </c>
      <c r="D960" s="338">
        <v>2.23E-2</v>
      </c>
      <c r="E960" s="337" t="s">
        <v>1857</v>
      </c>
      <c r="F960" s="339" t="s">
        <v>311</v>
      </c>
      <c r="G960" s="337" t="s">
        <v>1858</v>
      </c>
      <c r="H960" s="337" t="s">
        <v>1859</v>
      </c>
      <c r="I960" s="337" t="s">
        <v>1860</v>
      </c>
    </row>
    <row r="961" spans="1:10" s="112" customFormat="1" ht="21" customHeight="1">
      <c r="A961" s="337">
        <v>894</v>
      </c>
      <c r="B961" s="421"/>
      <c r="C961" s="337" t="s">
        <v>1861</v>
      </c>
      <c r="D961" s="338">
        <v>1.7963</v>
      </c>
      <c r="E961" s="337" t="s">
        <v>1857</v>
      </c>
      <c r="F961" s="339" t="s">
        <v>311</v>
      </c>
      <c r="G961" s="337" t="s">
        <v>1858</v>
      </c>
      <c r="H961" s="337" t="s">
        <v>1859</v>
      </c>
      <c r="I961" s="337" t="s">
        <v>1860</v>
      </c>
    </row>
    <row r="962" spans="1:10" s="112" customFormat="1" ht="21" customHeight="1">
      <c r="A962" s="337">
        <v>895</v>
      </c>
      <c r="B962" s="421"/>
      <c r="C962" s="337" t="s">
        <v>1862</v>
      </c>
      <c r="D962" s="338">
        <v>5.9500000000000004E-2</v>
      </c>
      <c r="E962" s="337" t="s">
        <v>1857</v>
      </c>
      <c r="F962" s="339" t="s">
        <v>311</v>
      </c>
      <c r="G962" s="337" t="s">
        <v>1863</v>
      </c>
      <c r="H962" s="337" t="s">
        <v>1859</v>
      </c>
      <c r="I962" s="337" t="s">
        <v>1860</v>
      </c>
    </row>
    <row r="963" spans="1:10" s="112" customFormat="1" ht="21" customHeight="1">
      <c r="A963" s="337">
        <v>896</v>
      </c>
      <c r="B963" s="422"/>
      <c r="C963" s="337" t="s">
        <v>1864</v>
      </c>
      <c r="D963" s="338">
        <v>0.1462</v>
      </c>
      <c r="E963" s="337" t="s">
        <v>1857</v>
      </c>
      <c r="F963" s="339" t="s">
        <v>311</v>
      </c>
      <c r="G963" s="337" t="s">
        <v>1865</v>
      </c>
      <c r="H963" s="337" t="s">
        <v>1859</v>
      </c>
      <c r="I963" s="337" t="s">
        <v>1860</v>
      </c>
    </row>
    <row r="964" spans="1:10" s="112" customFormat="1" ht="21" customHeight="1">
      <c r="A964" s="417" t="s">
        <v>298</v>
      </c>
      <c r="B964" s="418"/>
      <c r="C964" s="418"/>
      <c r="D964" s="343">
        <f>SUM(D960:D963)</f>
        <v>2.0243000000000002</v>
      </c>
      <c r="E964" s="403" t="s">
        <v>311</v>
      </c>
      <c r="F964" s="406"/>
      <c r="G964" s="406"/>
      <c r="H964" s="406"/>
      <c r="I964" s="407"/>
    </row>
    <row r="965" spans="1:10" ht="56.25" customHeight="1">
      <c r="A965" s="337">
        <v>897</v>
      </c>
      <c r="B965" s="344" t="s">
        <v>1866</v>
      </c>
      <c r="C965" s="337" t="s">
        <v>44</v>
      </c>
      <c r="D965" s="338">
        <v>0.47520000000000001</v>
      </c>
      <c r="E965" s="337" t="s">
        <v>1867</v>
      </c>
      <c r="F965" s="339" t="s">
        <v>311</v>
      </c>
      <c r="G965" s="337" t="s">
        <v>1868</v>
      </c>
      <c r="H965" s="337" t="s">
        <v>1869</v>
      </c>
      <c r="I965" s="337" t="s">
        <v>1870</v>
      </c>
    </row>
    <row r="966" spans="1:10" s="112" customFormat="1" ht="21" customHeight="1">
      <c r="A966" s="417" t="s">
        <v>298</v>
      </c>
      <c r="B966" s="418"/>
      <c r="C966" s="418"/>
      <c r="D966" s="343">
        <f>SUM(D965)</f>
        <v>0.47520000000000001</v>
      </c>
      <c r="E966" s="403" t="s">
        <v>311</v>
      </c>
      <c r="F966" s="406"/>
      <c r="G966" s="406"/>
      <c r="H966" s="406"/>
      <c r="I966" s="407"/>
    </row>
    <row r="967" spans="1:10" ht="54.75" customHeight="1">
      <c r="A967" s="337">
        <v>898</v>
      </c>
      <c r="B967" s="344" t="s">
        <v>1871</v>
      </c>
      <c r="C967" s="337" t="s">
        <v>1245</v>
      </c>
      <c r="D967" s="338">
        <v>3.9000000000000003E-3</v>
      </c>
      <c r="E967" s="337" t="s">
        <v>907</v>
      </c>
      <c r="F967" s="339" t="s">
        <v>311</v>
      </c>
      <c r="G967" s="337" t="s">
        <v>1872</v>
      </c>
      <c r="H967" s="337" t="s">
        <v>1873</v>
      </c>
      <c r="I967" s="337" t="s">
        <v>1874</v>
      </c>
    </row>
    <row r="968" spans="1:10" s="112" customFormat="1" ht="21" customHeight="1">
      <c r="A968" s="417" t="s">
        <v>298</v>
      </c>
      <c r="B968" s="418"/>
      <c r="C968" s="418"/>
      <c r="D968" s="343">
        <f>SUM(D967)</f>
        <v>3.9000000000000003E-3</v>
      </c>
      <c r="E968" s="403" t="s">
        <v>311</v>
      </c>
      <c r="F968" s="406"/>
      <c r="G968" s="406"/>
      <c r="H968" s="406"/>
      <c r="I968" s="407"/>
    </row>
    <row r="969" spans="1:10" ht="24.9" customHeight="1">
      <c r="A969" s="337">
        <v>899</v>
      </c>
      <c r="B969" s="419" t="s">
        <v>1875</v>
      </c>
      <c r="C969" s="337" t="s">
        <v>1876</v>
      </c>
      <c r="D969" s="338">
        <v>0.18680000000000002</v>
      </c>
      <c r="E969" s="337" t="s">
        <v>907</v>
      </c>
      <c r="F969" s="339" t="s">
        <v>311</v>
      </c>
      <c r="G969" s="337" t="s">
        <v>1877</v>
      </c>
      <c r="H969" s="337" t="s">
        <v>909</v>
      </c>
      <c r="I969" s="337" t="s">
        <v>1262</v>
      </c>
    </row>
    <row r="970" spans="1:10" ht="24.9" customHeight="1">
      <c r="A970" s="337">
        <v>900</v>
      </c>
      <c r="B970" s="419"/>
      <c r="C970" s="337" t="s">
        <v>1878</v>
      </c>
      <c r="D970" s="338">
        <v>6.1718999999999999</v>
      </c>
      <c r="E970" s="337" t="s">
        <v>907</v>
      </c>
      <c r="F970" s="339" t="s">
        <v>311</v>
      </c>
      <c r="G970" s="337" t="s">
        <v>1877</v>
      </c>
      <c r="H970" s="337" t="s">
        <v>909</v>
      </c>
      <c r="I970" s="337" t="s">
        <v>1262</v>
      </c>
    </row>
    <row r="971" spans="1:10" s="112" customFormat="1" ht="21" customHeight="1">
      <c r="A971" s="417" t="s">
        <v>298</v>
      </c>
      <c r="B971" s="418"/>
      <c r="C971" s="418"/>
      <c r="D971" s="343">
        <f>SUM(D969:D970)</f>
        <v>6.3586999999999998</v>
      </c>
      <c r="E971" s="403" t="s">
        <v>311</v>
      </c>
      <c r="F971" s="406"/>
      <c r="G971" s="406"/>
      <c r="H971" s="406"/>
      <c r="I971" s="407"/>
    </row>
    <row r="972" spans="1:10" ht="67.5" customHeight="1">
      <c r="A972" s="337">
        <v>901</v>
      </c>
      <c r="B972" s="344" t="s">
        <v>1879</v>
      </c>
      <c r="C972" s="337" t="s">
        <v>13</v>
      </c>
      <c r="D972" s="338">
        <v>0.10150000000000001</v>
      </c>
      <c r="E972" s="337" t="s">
        <v>1880</v>
      </c>
      <c r="F972" s="339" t="s">
        <v>311</v>
      </c>
      <c r="G972" s="337" t="s">
        <v>41</v>
      </c>
      <c r="H972" s="337" t="s">
        <v>1881</v>
      </c>
      <c r="I972" s="337" t="s">
        <v>1882</v>
      </c>
    </row>
    <row r="973" spans="1:10" s="112" customFormat="1" ht="21" customHeight="1">
      <c r="A973" s="403" t="s">
        <v>298</v>
      </c>
      <c r="B973" s="404"/>
      <c r="C973" s="405"/>
      <c r="D973" s="343">
        <f>SUM(D972)</f>
        <v>0.10150000000000001</v>
      </c>
      <c r="E973" s="403"/>
      <c r="F973" s="406"/>
      <c r="G973" s="406"/>
      <c r="H973" s="406"/>
      <c r="I973" s="407"/>
    </row>
    <row r="975" spans="1:10" s="110" customFormat="1" ht="24.75" customHeight="1">
      <c r="A975" s="114"/>
      <c r="B975" s="115"/>
      <c r="C975" s="116"/>
      <c r="D975" s="116"/>
      <c r="E975" s="116"/>
      <c r="F975" s="116" t="s">
        <v>1883</v>
      </c>
      <c r="G975" s="116"/>
      <c r="H975" s="116"/>
      <c r="I975" s="117"/>
      <c r="J975" s="109"/>
    </row>
    <row r="976" spans="1:10" s="121" customFormat="1" ht="30.75" customHeight="1">
      <c r="A976" s="114"/>
      <c r="B976" s="118" t="s">
        <v>1884</v>
      </c>
      <c r="C976" s="119">
        <v>70</v>
      </c>
      <c r="D976" s="408" t="s">
        <v>1885</v>
      </c>
      <c r="E976" s="409"/>
      <c r="F976" s="412">
        <v>938.63980000000004</v>
      </c>
      <c r="G976" s="413"/>
      <c r="H976" s="413"/>
      <c r="I976" s="414"/>
      <c r="J976" s="120"/>
    </row>
    <row r="977" spans="1:10" s="121" customFormat="1" ht="30.75" customHeight="1">
      <c r="A977" s="114"/>
      <c r="B977" s="122" t="s">
        <v>1886</v>
      </c>
      <c r="C977" s="119">
        <v>901</v>
      </c>
      <c r="D977" s="410"/>
      <c r="E977" s="411"/>
      <c r="F977" s="415"/>
      <c r="G977" s="415"/>
      <c r="H977" s="415"/>
      <c r="I977" s="416"/>
      <c r="J977" s="120"/>
    </row>
  </sheetData>
  <mergeCells count="202">
    <mergeCell ref="A2:I2"/>
    <mergeCell ref="B4:B17"/>
    <mergeCell ref="A18:C18"/>
    <mergeCell ref="E18:I18"/>
    <mergeCell ref="B19:B55"/>
    <mergeCell ref="A56:C56"/>
    <mergeCell ref="E56:I56"/>
    <mergeCell ref="B71:B87"/>
    <mergeCell ref="A88:C88"/>
    <mergeCell ref="E88:I88"/>
    <mergeCell ref="B89:B90"/>
    <mergeCell ref="A91:C91"/>
    <mergeCell ref="E91:I91"/>
    <mergeCell ref="B57:B66"/>
    <mergeCell ref="A67:C67"/>
    <mergeCell ref="E67:I67"/>
    <mergeCell ref="B68:B69"/>
    <mergeCell ref="A70:C70"/>
    <mergeCell ref="E70:I70"/>
    <mergeCell ref="A106:C106"/>
    <mergeCell ref="E106:I106"/>
    <mergeCell ref="B107:B160"/>
    <mergeCell ref="A161:C161"/>
    <mergeCell ref="E161:I161"/>
    <mergeCell ref="B162:B179"/>
    <mergeCell ref="B92:B96"/>
    <mergeCell ref="A97:C97"/>
    <mergeCell ref="E97:I97"/>
    <mergeCell ref="A99:C99"/>
    <mergeCell ref="E99:I99"/>
    <mergeCell ref="B100:B105"/>
    <mergeCell ref="A199:C199"/>
    <mergeCell ref="E199:I199"/>
    <mergeCell ref="B200:B228"/>
    <mergeCell ref="A229:C229"/>
    <mergeCell ref="E229:I229"/>
    <mergeCell ref="B230:B236"/>
    <mergeCell ref="A180:C180"/>
    <mergeCell ref="E180:I180"/>
    <mergeCell ref="B181:B195"/>
    <mergeCell ref="A196:C196"/>
    <mergeCell ref="E196:I196"/>
    <mergeCell ref="B197:B198"/>
    <mergeCell ref="A265:C265"/>
    <mergeCell ref="E265:I265"/>
    <mergeCell ref="B266:B270"/>
    <mergeCell ref="A271:C271"/>
    <mergeCell ref="E271:I271"/>
    <mergeCell ref="B272:B284"/>
    <mergeCell ref="A237:C237"/>
    <mergeCell ref="E237:I237"/>
    <mergeCell ref="B238:B240"/>
    <mergeCell ref="A241:C241"/>
    <mergeCell ref="E241:I241"/>
    <mergeCell ref="B242:B264"/>
    <mergeCell ref="A303:C303"/>
    <mergeCell ref="E303:I303"/>
    <mergeCell ref="B304:B307"/>
    <mergeCell ref="A308:C308"/>
    <mergeCell ref="E308:I308"/>
    <mergeCell ref="B309:B310"/>
    <mergeCell ref="A285:C285"/>
    <mergeCell ref="E285:I285"/>
    <mergeCell ref="B286:B295"/>
    <mergeCell ref="A296:C296"/>
    <mergeCell ref="E296:I296"/>
    <mergeCell ref="B297:B302"/>
    <mergeCell ref="B325:B366"/>
    <mergeCell ref="A367:C367"/>
    <mergeCell ref="E367:I367"/>
    <mergeCell ref="B368:B391"/>
    <mergeCell ref="B392:B404"/>
    <mergeCell ref="A405:C405"/>
    <mergeCell ref="E405:I405"/>
    <mergeCell ref="A311:C311"/>
    <mergeCell ref="E311:I311"/>
    <mergeCell ref="A313:C313"/>
    <mergeCell ref="E313:I313"/>
    <mergeCell ref="B314:B323"/>
    <mergeCell ref="A324:C324"/>
    <mergeCell ref="E324:I324"/>
    <mergeCell ref="B417:B421"/>
    <mergeCell ref="A422:C422"/>
    <mergeCell ref="E422:I422"/>
    <mergeCell ref="B423:B446"/>
    <mergeCell ref="A447:C447"/>
    <mergeCell ref="E447:I447"/>
    <mergeCell ref="B406:B407"/>
    <mergeCell ref="A408:C408"/>
    <mergeCell ref="E408:I408"/>
    <mergeCell ref="B409:B415"/>
    <mergeCell ref="A416:C416"/>
    <mergeCell ref="E416:I416"/>
    <mergeCell ref="A468:C468"/>
    <mergeCell ref="E468:I468"/>
    <mergeCell ref="B469:B472"/>
    <mergeCell ref="A473:C473"/>
    <mergeCell ref="E473:I473"/>
    <mergeCell ref="B474:B478"/>
    <mergeCell ref="B448:B455"/>
    <mergeCell ref="A456:C456"/>
    <mergeCell ref="E456:I456"/>
    <mergeCell ref="A458:C458"/>
    <mergeCell ref="E458:I458"/>
    <mergeCell ref="B459:B467"/>
    <mergeCell ref="A485:C485"/>
    <mergeCell ref="E485:I485"/>
    <mergeCell ref="B486:B487"/>
    <mergeCell ref="A488:C488"/>
    <mergeCell ref="E488:I488"/>
    <mergeCell ref="B489:B492"/>
    <mergeCell ref="A479:C479"/>
    <mergeCell ref="E479:I479"/>
    <mergeCell ref="B480:B481"/>
    <mergeCell ref="A482:C482"/>
    <mergeCell ref="E482:I482"/>
    <mergeCell ref="B483:B484"/>
    <mergeCell ref="A500:C500"/>
    <mergeCell ref="E500:I500"/>
    <mergeCell ref="B501:B503"/>
    <mergeCell ref="A504:C504"/>
    <mergeCell ref="E504:I504"/>
    <mergeCell ref="B505:B511"/>
    <mergeCell ref="A493:C493"/>
    <mergeCell ref="E493:I493"/>
    <mergeCell ref="B494:B496"/>
    <mergeCell ref="A497:C497"/>
    <mergeCell ref="E497:I497"/>
    <mergeCell ref="B498:B499"/>
    <mergeCell ref="A518:C518"/>
    <mergeCell ref="E518:I518"/>
    <mergeCell ref="B519:B520"/>
    <mergeCell ref="A521:C521"/>
    <mergeCell ref="E521:I521"/>
    <mergeCell ref="B522:B523"/>
    <mergeCell ref="A512:C512"/>
    <mergeCell ref="E512:I512"/>
    <mergeCell ref="B513:B514"/>
    <mergeCell ref="A515:C515"/>
    <mergeCell ref="E515:I515"/>
    <mergeCell ref="B516:B517"/>
    <mergeCell ref="A553:C553"/>
    <mergeCell ref="E553:I553"/>
    <mergeCell ref="B554:B576"/>
    <mergeCell ref="A577:C577"/>
    <mergeCell ref="E577:I577"/>
    <mergeCell ref="A579:C579"/>
    <mergeCell ref="E579:I579"/>
    <mergeCell ref="A524:C524"/>
    <mergeCell ref="E524:I524"/>
    <mergeCell ref="B525:B545"/>
    <mergeCell ref="A546:C546"/>
    <mergeCell ref="E546:I546"/>
    <mergeCell ref="B547:B552"/>
    <mergeCell ref="A613:C613"/>
    <mergeCell ref="E613:I613"/>
    <mergeCell ref="B614:B616"/>
    <mergeCell ref="A617:C617"/>
    <mergeCell ref="E617:I617"/>
    <mergeCell ref="A619:C619"/>
    <mergeCell ref="E619:I619"/>
    <mergeCell ref="A581:C581"/>
    <mergeCell ref="E581:I581"/>
    <mergeCell ref="B582:B583"/>
    <mergeCell ref="A584:C584"/>
    <mergeCell ref="E584:I584"/>
    <mergeCell ref="B585:B612"/>
    <mergeCell ref="B686:B910"/>
    <mergeCell ref="A911:C911"/>
    <mergeCell ref="E911:I911"/>
    <mergeCell ref="B912:B915"/>
    <mergeCell ref="A916:C916"/>
    <mergeCell ref="E916:I916"/>
    <mergeCell ref="B620:B642"/>
    <mergeCell ref="A643:C643"/>
    <mergeCell ref="E643:I643"/>
    <mergeCell ref="B644:B684"/>
    <mergeCell ref="A685:C685"/>
    <mergeCell ref="E685:I685"/>
    <mergeCell ref="B956:B958"/>
    <mergeCell ref="A959:C959"/>
    <mergeCell ref="E959:I959"/>
    <mergeCell ref="B960:B963"/>
    <mergeCell ref="A964:C964"/>
    <mergeCell ref="E964:I964"/>
    <mergeCell ref="B917:B920"/>
    <mergeCell ref="A921:C921"/>
    <mergeCell ref="E921:I921"/>
    <mergeCell ref="B922:B954"/>
    <mergeCell ref="A955:C955"/>
    <mergeCell ref="E955:I955"/>
    <mergeCell ref="A973:C973"/>
    <mergeCell ref="E973:I973"/>
    <mergeCell ref="D976:E977"/>
    <mergeCell ref="F976:I977"/>
    <mergeCell ref="A966:C966"/>
    <mergeCell ref="E966:I966"/>
    <mergeCell ref="A968:C968"/>
    <mergeCell ref="E968:I968"/>
    <mergeCell ref="B969:B970"/>
    <mergeCell ref="A971:C971"/>
    <mergeCell ref="E971:I971"/>
  </mergeCells>
  <pageMargins left="0.15748031496062992" right="0.15748031496062992" top="0.39370078740157483" bottom="0.39370078740157483" header="0" footer="0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view="pageLayout" zoomScaleNormal="140" workbookViewId="0">
      <selection activeCell="I3" sqref="A3:I4"/>
    </sheetView>
  </sheetViews>
  <sheetFormatPr defaultColWidth="9.109375" defaultRowHeight="13.8"/>
  <cols>
    <col min="1" max="1" width="5" style="266" customWidth="1"/>
    <col min="2" max="2" width="12.6640625" style="266" customWidth="1"/>
    <col min="3" max="3" width="14.44140625" style="266" customWidth="1"/>
    <col min="4" max="4" width="11.88671875" style="267" customWidth="1"/>
    <col min="5" max="5" width="7.33203125" style="266" customWidth="1"/>
    <col min="6" max="6" width="14.109375" style="266" customWidth="1"/>
    <col min="7" max="7" width="11" style="266" customWidth="1"/>
    <col min="8" max="8" width="10.33203125" style="266" customWidth="1"/>
    <col min="9" max="9" width="11.33203125" style="266" customWidth="1"/>
    <col min="10" max="16384" width="9.109375" style="266"/>
  </cols>
  <sheetData>
    <row r="1" spans="1:9">
      <c r="I1" s="266" t="s">
        <v>2339</v>
      </c>
    </row>
    <row r="2" spans="1:9" ht="37.799999999999997" customHeight="1">
      <c r="A2" s="585" t="s">
        <v>2338</v>
      </c>
      <c r="B2" s="585"/>
      <c r="C2" s="585"/>
      <c r="D2" s="585"/>
      <c r="E2" s="585"/>
      <c r="F2" s="585"/>
      <c r="G2" s="585"/>
      <c r="H2" s="585"/>
      <c r="I2" s="585"/>
    </row>
    <row r="3" spans="1:9" ht="32.4" customHeight="1">
      <c r="A3" s="583" t="s">
        <v>216</v>
      </c>
      <c r="B3" s="583" t="s">
        <v>2109</v>
      </c>
      <c r="C3" s="583" t="s">
        <v>2299</v>
      </c>
      <c r="D3" s="584" t="s">
        <v>2241</v>
      </c>
      <c r="E3" s="583" t="s">
        <v>2240</v>
      </c>
      <c r="F3" s="583" t="s">
        <v>2239</v>
      </c>
      <c r="G3" s="583" t="s">
        <v>2238</v>
      </c>
      <c r="H3" s="583"/>
      <c r="I3" s="583" t="s">
        <v>2237</v>
      </c>
    </row>
    <row r="4" spans="1:9" ht="41.4">
      <c r="A4" s="583"/>
      <c r="B4" s="583"/>
      <c r="C4" s="583"/>
      <c r="D4" s="584"/>
      <c r="E4" s="583"/>
      <c r="F4" s="583"/>
      <c r="G4" s="402" t="s">
        <v>2297</v>
      </c>
      <c r="H4" s="402" t="s">
        <v>2298</v>
      </c>
      <c r="I4" s="583"/>
    </row>
    <row r="5" spans="1:9">
      <c r="A5" s="312">
        <v>1</v>
      </c>
      <c r="B5" s="312">
        <v>2</v>
      </c>
      <c r="C5" s="312">
        <v>3</v>
      </c>
      <c r="D5" s="277">
        <v>4</v>
      </c>
      <c r="E5" s="312">
        <v>5</v>
      </c>
      <c r="F5" s="312">
        <v>6</v>
      </c>
      <c r="G5" s="312">
        <v>7</v>
      </c>
      <c r="H5" s="312">
        <v>8</v>
      </c>
      <c r="I5" s="312">
        <v>9</v>
      </c>
    </row>
    <row r="6" spans="1:9" ht="52.5" customHeight="1">
      <c r="A6" s="268">
        <v>1</v>
      </c>
      <c r="B6" s="268" t="s">
        <v>2285</v>
      </c>
      <c r="C6" s="360" t="s">
        <v>1674</v>
      </c>
      <c r="D6" s="272">
        <v>0.81830000000000003</v>
      </c>
      <c r="E6" s="268">
        <v>1</v>
      </c>
      <c r="F6" s="269" t="s">
        <v>2284</v>
      </c>
      <c r="G6" s="268" t="s">
        <v>2224</v>
      </c>
      <c r="H6" s="268" t="s">
        <v>2224</v>
      </c>
      <c r="I6" s="268" t="s">
        <v>2224</v>
      </c>
    </row>
    <row r="7" spans="1:9" ht="50.25" customHeight="1">
      <c r="A7" s="268">
        <v>2</v>
      </c>
      <c r="B7" s="268" t="s">
        <v>2291</v>
      </c>
      <c r="C7" s="360" t="s">
        <v>2307</v>
      </c>
      <c r="D7" s="272">
        <v>3.5700000000000003E-2</v>
      </c>
      <c r="E7" s="268">
        <v>0</v>
      </c>
      <c r="F7" s="268">
        <v>0</v>
      </c>
      <c r="G7" s="268" t="s">
        <v>2224</v>
      </c>
      <c r="H7" s="268" t="s">
        <v>2224</v>
      </c>
      <c r="I7" s="268" t="s">
        <v>2224</v>
      </c>
    </row>
    <row r="8" spans="1:9" ht="51.75" customHeight="1">
      <c r="A8" s="268">
        <v>3</v>
      </c>
      <c r="B8" s="268" t="s">
        <v>2286</v>
      </c>
      <c r="C8" s="360" t="s">
        <v>1765</v>
      </c>
      <c r="D8" s="272">
        <v>0.99470000000000003</v>
      </c>
      <c r="E8" s="268">
        <v>1</v>
      </c>
      <c r="F8" s="268">
        <v>4812</v>
      </c>
      <c r="G8" s="268">
        <v>2198900</v>
      </c>
      <c r="H8" s="268">
        <v>1734670</v>
      </c>
      <c r="I8" s="268" t="s">
        <v>2236</v>
      </c>
    </row>
    <row r="9" spans="1:9" ht="49.5" customHeight="1">
      <c r="A9" s="268">
        <v>4</v>
      </c>
      <c r="B9" s="268" t="s">
        <v>2287</v>
      </c>
      <c r="C9" s="360" t="s">
        <v>1481</v>
      </c>
      <c r="D9" s="272">
        <v>0.2482</v>
      </c>
      <c r="E9" s="268">
        <v>2</v>
      </c>
      <c r="F9" s="268">
        <v>2502.11</v>
      </c>
      <c r="G9" s="275">
        <v>2960000</v>
      </c>
      <c r="H9" s="275">
        <v>1355000</v>
      </c>
      <c r="I9" s="269" t="s">
        <v>2294</v>
      </c>
    </row>
    <row r="10" spans="1:9" ht="93.75" customHeight="1">
      <c r="A10" s="269">
        <v>5</v>
      </c>
      <c r="B10" s="269" t="s">
        <v>2295</v>
      </c>
      <c r="C10" s="361" t="s">
        <v>2300</v>
      </c>
      <c r="D10" s="276">
        <v>8.6800000000000002E-2</v>
      </c>
      <c r="E10" s="269">
        <v>1</v>
      </c>
      <c r="F10" s="269">
        <v>72.819999999999993</v>
      </c>
      <c r="G10" s="269" t="s">
        <v>2311</v>
      </c>
      <c r="H10" s="269">
        <v>56000</v>
      </c>
      <c r="I10" s="269" t="s">
        <v>2281</v>
      </c>
    </row>
    <row r="11" spans="1:9" ht="41.4">
      <c r="A11" s="268">
        <v>6</v>
      </c>
      <c r="B11" s="268" t="s">
        <v>2235</v>
      </c>
      <c r="C11" s="360" t="s">
        <v>1650</v>
      </c>
      <c r="D11" s="272">
        <v>0.36909999999999998</v>
      </c>
      <c r="E11" s="268">
        <v>2</v>
      </c>
      <c r="F11" s="268" t="s">
        <v>2310</v>
      </c>
      <c r="G11" s="275">
        <v>488100</v>
      </c>
      <c r="H11" s="275">
        <v>210400</v>
      </c>
      <c r="I11" s="269" t="s">
        <v>2234</v>
      </c>
    </row>
    <row r="12" spans="1:9" ht="117.75" customHeight="1">
      <c r="A12" s="268">
        <v>7</v>
      </c>
      <c r="B12" s="270" t="s">
        <v>2233</v>
      </c>
      <c r="C12" s="271" t="s">
        <v>2301</v>
      </c>
      <c r="D12" s="270" t="s">
        <v>2314</v>
      </c>
      <c r="E12" s="268">
        <v>0</v>
      </c>
      <c r="F12" s="268">
        <v>0</v>
      </c>
      <c r="G12" s="268" t="s">
        <v>2224</v>
      </c>
      <c r="H12" s="268" t="s">
        <v>2224</v>
      </c>
      <c r="I12" s="268" t="s">
        <v>2224</v>
      </c>
    </row>
    <row r="13" spans="1:9" ht="27.6">
      <c r="A13" s="268">
        <v>8</v>
      </c>
      <c r="B13" s="270" t="s">
        <v>2288</v>
      </c>
      <c r="C13" s="271" t="s">
        <v>561</v>
      </c>
      <c r="D13" s="270">
        <v>0.20649999999999999</v>
      </c>
      <c r="E13" s="268">
        <v>0</v>
      </c>
      <c r="F13" s="268">
        <v>0</v>
      </c>
      <c r="G13" s="274">
        <v>299240</v>
      </c>
      <c r="H13" s="274">
        <v>299240</v>
      </c>
      <c r="I13" s="268" t="s">
        <v>2232</v>
      </c>
    </row>
    <row r="14" spans="1:9" ht="82.8">
      <c r="A14" s="268">
        <v>9</v>
      </c>
      <c r="B14" s="270" t="s">
        <v>2289</v>
      </c>
      <c r="C14" s="362" t="s">
        <v>2282</v>
      </c>
      <c r="D14" s="311" t="s">
        <v>2292</v>
      </c>
      <c r="E14" s="268">
        <v>0</v>
      </c>
      <c r="F14" s="268">
        <v>0</v>
      </c>
      <c r="G14" s="273" t="s">
        <v>2224</v>
      </c>
      <c r="H14" s="274" t="s">
        <v>2224</v>
      </c>
      <c r="I14" s="268" t="s">
        <v>2224</v>
      </c>
    </row>
    <row r="15" spans="1:9" ht="27.6">
      <c r="A15" s="268">
        <v>10</v>
      </c>
      <c r="B15" s="270" t="s">
        <v>2290</v>
      </c>
      <c r="C15" s="271" t="s">
        <v>2302</v>
      </c>
      <c r="D15" s="270" t="s">
        <v>2296</v>
      </c>
      <c r="E15" s="268">
        <v>0</v>
      </c>
      <c r="F15" s="268">
        <v>0</v>
      </c>
      <c r="G15" s="273" t="s">
        <v>2224</v>
      </c>
      <c r="H15" s="268" t="s">
        <v>2224</v>
      </c>
      <c r="I15" s="268" t="s">
        <v>2224</v>
      </c>
    </row>
    <row r="16" spans="1:9" ht="27.6">
      <c r="A16" s="268">
        <v>11</v>
      </c>
      <c r="B16" s="270" t="s">
        <v>2231</v>
      </c>
      <c r="C16" s="271" t="s">
        <v>2303</v>
      </c>
      <c r="D16" s="270" t="s">
        <v>2230</v>
      </c>
      <c r="E16" s="268">
        <v>0</v>
      </c>
      <c r="F16" s="268">
        <v>0</v>
      </c>
      <c r="G16" s="268" t="s">
        <v>2224</v>
      </c>
      <c r="H16" s="268" t="s">
        <v>2224</v>
      </c>
      <c r="I16" s="268" t="s">
        <v>2224</v>
      </c>
    </row>
    <row r="17" spans="1:9" ht="42.75" customHeight="1">
      <c r="A17" s="268">
        <v>12</v>
      </c>
      <c r="B17" s="270" t="s">
        <v>2229</v>
      </c>
      <c r="C17" s="271" t="s">
        <v>1749</v>
      </c>
      <c r="D17" s="358">
        <v>0.14899999999999999</v>
      </c>
      <c r="E17" s="268">
        <v>1</v>
      </c>
      <c r="F17" s="268">
        <v>568</v>
      </c>
      <c r="G17" s="273" t="s">
        <v>2224</v>
      </c>
      <c r="H17" s="268" t="s">
        <v>2224</v>
      </c>
      <c r="I17" s="268" t="s">
        <v>2224</v>
      </c>
    </row>
    <row r="18" spans="1:9">
      <c r="A18" s="268">
        <v>13</v>
      </c>
      <c r="B18" s="268" t="s">
        <v>2228</v>
      </c>
      <c r="C18" s="360" t="s">
        <v>2304</v>
      </c>
      <c r="D18" s="272">
        <v>0.24079999999999999</v>
      </c>
      <c r="E18" s="268">
        <v>0</v>
      </c>
      <c r="F18" s="268">
        <v>0</v>
      </c>
      <c r="G18" s="268" t="s">
        <v>2224</v>
      </c>
      <c r="H18" s="268" t="s">
        <v>2224</v>
      </c>
      <c r="I18" s="268" t="s">
        <v>2224</v>
      </c>
    </row>
    <row r="19" spans="1:9">
      <c r="A19" s="268">
        <v>14</v>
      </c>
      <c r="B19" s="268" t="s">
        <v>2228</v>
      </c>
      <c r="C19" s="360" t="s">
        <v>1649</v>
      </c>
      <c r="D19" s="272">
        <v>7.5399999999999995E-2</v>
      </c>
      <c r="E19" s="268">
        <v>2</v>
      </c>
      <c r="F19" s="268">
        <v>162</v>
      </c>
      <c r="G19" s="268" t="s">
        <v>2224</v>
      </c>
      <c r="H19" s="268" t="s">
        <v>2224</v>
      </c>
      <c r="I19" s="268" t="s">
        <v>2224</v>
      </c>
    </row>
    <row r="20" spans="1:9" ht="42.75" customHeight="1">
      <c r="A20" s="268">
        <v>15</v>
      </c>
      <c r="B20" s="268" t="s">
        <v>2227</v>
      </c>
      <c r="C20" s="360" t="s">
        <v>1660</v>
      </c>
      <c r="D20" s="272">
        <v>0.82399999999999995</v>
      </c>
      <c r="E20" s="268">
        <v>2</v>
      </c>
      <c r="F20" s="359">
        <v>2598.1999999999998</v>
      </c>
      <c r="G20" s="268" t="s">
        <v>2224</v>
      </c>
      <c r="H20" s="268" t="s">
        <v>2224</v>
      </c>
      <c r="I20" s="268" t="s">
        <v>2224</v>
      </c>
    </row>
    <row r="21" spans="1:9" ht="42" customHeight="1">
      <c r="A21" s="268">
        <v>16</v>
      </c>
      <c r="B21" s="268" t="s">
        <v>2226</v>
      </c>
      <c r="C21" s="360" t="s">
        <v>2305</v>
      </c>
      <c r="D21" s="272" t="s">
        <v>2225</v>
      </c>
      <c r="E21" s="268">
        <v>3</v>
      </c>
      <c r="F21" s="268">
        <v>431.31</v>
      </c>
      <c r="G21" s="268" t="s">
        <v>2224</v>
      </c>
      <c r="H21" s="268" t="s">
        <v>2224</v>
      </c>
      <c r="I21" s="268" t="s">
        <v>2224</v>
      </c>
    </row>
    <row r="22" spans="1:9" ht="59.25" customHeight="1">
      <c r="A22" s="269">
        <v>17</v>
      </c>
      <c r="B22" s="270" t="s">
        <v>2313</v>
      </c>
      <c r="C22" s="271" t="s">
        <v>2306</v>
      </c>
      <c r="D22" s="270" t="s">
        <v>2309</v>
      </c>
      <c r="E22" s="269">
        <v>0</v>
      </c>
      <c r="F22" s="269">
        <v>0</v>
      </c>
      <c r="G22" s="268" t="s">
        <v>2224</v>
      </c>
      <c r="H22" s="268" t="s">
        <v>2224</v>
      </c>
      <c r="I22" s="268" t="s">
        <v>2224</v>
      </c>
    </row>
    <row r="23" spans="1:9" ht="53.25" customHeight="1">
      <c r="A23" s="269">
        <v>18</v>
      </c>
      <c r="B23" s="268" t="s">
        <v>2312</v>
      </c>
      <c r="C23" s="363" t="s">
        <v>2283</v>
      </c>
      <c r="D23" s="268" t="s">
        <v>2308</v>
      </c>
      <c r="E23" s="269">
        <v>0</v>
      </c>
      <c r="F23" s="269">
        <v>0</v>
      </c>
      <c r="G23" s="268" t="s">
        <v>2224</v>
      </c>
      <c r="H23" s="268" t="s">
        <v>2224</v>
      </c>
      <c r="I23" s="268" t="s">
        <v>2224</v>
      </c>
    </row>
  </sheetData>
  <mergeCells count="9">
    <mergeCell ref="A2:I2"/>
    <mergeCell ref="F3:F4"/>
    <mergeCell ref="G3:H3"/>
    <mergeCell ref="I3:I4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fitToWidth="0" orientation="portrait" r:id="rId1"/>
  <headerFooter>
    <oddFooter>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Layout" zoomScaleNormal="120" workbookViewId="0">
      <selection activeCell="A2" sqref="A2:H2"/>
    </sheetView>
  </sheetViews>
  <sheetFormatPr defaultColWidth="17.33203125" defaultRowHeight="15" customHeight="1"/>
  <cols>
    <col min="1" max="1" width="9.33203125" style="278" customWidth="1"/>
    <col min="2" max="2" width="13" style="278" customWidth="1"/>
    <col min="3" max="3" width="12.6640625" style="278" customWidth="1"/>
    <col min="4" max="4" width="10.44140625" style="278" customWidth="1"/>
    <col min="5" max="5" width="11" style="278" customWidth="1"/>
    <col min="6" max="6" width="10.6640625" style="279" customWidth="1"/>
    <col min="7" max="7" width="9.5546875" style="278" customWidth="1"/>
    <col min="8" max="8" width="14.44140625" style="278" customWidth="1"/>
    <col min="9" max="9" width="18.109375" style="278" hidden="1" customWidth="1"/>
    <col min="10" max="16384" width="17.33203125" style="278"/>
  </cols>
  <sheetData>
    <row r="1" spans="1:9" ht="15" customHeight="1">
      <c r="H1" s="278" t="s">
        <v>2341</v>
      </c>
    </row>
    <row r="2" spans="1:9" ht="42" customHeight="1">
      <c r="A2" s="586" t="s">
        <v>2340</v>
      </c>
      <c r="B2" s="586"/>
      <c r="C2" s="586"/>
      <c r="D2" s="586"/>
      <c r="E2" s="586"/>
      <c r="F2" s="586"/>
      <c r="G2" s="586"/>
      <c r="H2" s="586"/>
    </row>
    <row r="3" spans="1:9" ht="13.2">
      <c r="A3" s="627" t="s">
        <v>216</v>
      </c>
      <c r="B3" s="628" t="s">
        <v>2109</v>
      </c>
      <c r="C3" s="629" t="s">
        <v>2241</v>
      </c>
      <c r="D3" s="640" t="s">
        <v>2280</v>
      </c>
      <c r="E3" s="640" t="s">
        <v>2279</v>
      </c>
      <c r="F3" s="641" t="s">
        <v>2278</v>
      </c>
      <c r="G3" s="629" t="s">
        <v>2277</v>
      </c>
      <c r="H3" s="624"/>
      <c r="I3" s="308"/>
    </row>
    <row r="4" spans="1:9" ht="13.2">
      <c r="A4" s="624"/>
      <c r="B4" s="624"/>
      <c r="C4" s="624"/>
      <c r="D4" s="624"/>
      <c r="E4" s="624"/>
      <c r="F4" s="642"/>
      <c r="G4" s="624"/>
      <c r="H4" s="624"/>
      <c r="I4" s="308"/>
    </row>
    <row r="5" spans="1:9" ht="46.2" customHeight="1">
      <c r="A5" s="624"/>
      <c r="B5" s="624"/>
      <c r="C5" s="624"/>
      <c r="D5" s="624"/>
      <c r="E5" s="624"/>
      <c r="F5" s="642"/>
      <c r="G5" s="310" t="s">
        <v>2276</v>
      </c>
      <c r="H5" s="309" t="s">
        <v>2275</v>
      </c>
      <c r="I5" s="308"/>
    </row>
    <row r="6" spans="1:9" ht="13.2">
      <c r="A6" s="287">
        <v>1</v>
      </c>
      <c r="B6" s="615" t="s">
        <v>2274</v>
      </c>
      <c r="C6" s="631">
        <v>0.2767</v>
      </c>
      <c r="D6" s="287">
        <v>18</v>
      </c>
      <c r="E6" s="289" t="s">
        <v>2247</v>
      </c>
      <c r="F6" s="286" t="s">
        <v>2247</v>
      </c>
      <c r="G6" s="306" t="s">
        <v>311</v>
      </c>
      <c r="H6" s="287">
        <v>18</v>
      </c>
      <c r="I6" s="300"/>
    </row>
    <row r="7" spans="1:9" ht="13.2">
      <c r="A7" s="307">
        <v>2</v>
      </c>
      <c r="B7" s="633"/>
      <c r="C7" s="633"/>
      <c r="D7" s="288" t="s">
        <v>2273</v>
      </c>
      <c r="E7" s="289" t="s">
        <v>2247</v>
      </c>
      <c r="F7" s="286" t="s">
        <v>2247</v>
      </c>
      <c r="G7" s="306" t="s">
        <v>311</v>
      </c>
      <c r="H7" s="288" t="s">
        <v>2273</v>
      </c>
      <c r="I7" s="285"/>
    </row>
    <row r="8" spans="1:9" ht="20.399999999999999">
      <c r="A8" s="287">
        <v>3</v>
      </c>
      <c r="B8" s="299" t="s">
        <v>2272</v>
      </c>
      <c r="C8" s="288">
        <v>3.3799999999999997E-2</v>
      </c>
      <c r="D8" s="287">
        <v>1</v>
      </c>
      <c r="E8" s="289" t="s">
        <v>2271</v>
      </c>
      <c r="F8" s="286">
        <v>109039</v>
      </c>
      <c r="G8" s="287">
        <v>1</v>
      </c>
      <c r="H8" s="287" t="s">
        <v>311</v>
      </c>
      <c r="I8" s="305"/>
    </row>
    <row r="9" spans="1:9" ht="20.399999999999999">
      <c r="A9" s="287">
        <v>4</v>
      </c>
      <c r="B9" s="299" t="s">
        <v>2270</v>
      </c>
      <c r="C9" s="288">
        <v>2.53E-2</v>
      </c>
      <c r="D9" s="287">
        <v>1</v>
      </c>
      <c r="E9" s="289" t="s">
        <v>2269</v>
      </c>
      <c r="F9" s="286">
        <v>138302</v>
      </c>
      <c r="G9" s="287">
        <v>1</v>
      </c>
      <c r="H9" s="287" t="s">
        <v>311</v>
      </c>
      <c r="I9" s="305"/>
    </row>
    <row r="10" spans="1:9" ht="20.399999999999999">
      <c r="A10" s="287">
        <v>5</v>
      </c>
      <c r="B10" s="299" t="s">
        <v>2268</v>
      </c>
      <c r="C10" s="288">
        <v>2.4199999999999999E-2</v>
      </c>
      <c r="D10" s="287">
        <v>1</v>
      </c>
      <c r="E10" s="289" t="s">
        <v>2267</v>
      </c>
      <c r="F10" s="286">
        <v>106575</v>
      </c>
      <c r="G10" s="287">
        <v>1</v>
      </c>
      <c r="H10" s="287" t="s">
        <v>311</v>
      </c>
      <c r="I10" s="305"/>
    </row>
    <row r="11" spans="1:9" ht="57" customHeight="1">
      <c r="A11" s="304">
        <v>6</v>
      </c>
      <c r="B11" s="303" t="s">
        <v>2266</v>
      </c>
      <c r="C11" s="292">
        <v>0.22489999999999999</v>
      </c>
      <c r="D11" s="292">
        <v>2</v>
      </c>
      <c r="E11" s="302" t="s">
        <v>2265</v>
      </c>
      <c r="F11" s="301" t="s">
        <v>2247</v>
      </c>
      <c r="G11" s="292" t="s">
        <v>311</v>
      </c>
      <c r="H11" s="292">
        <v>2</v>
      </c>
      <c r="I11" s="285" t="s">
        <v>2248</v>
      </c>
    </row>
    <row r="12" spans="1:9" ht="54" customHeight="1">
      <c r="A12" s="287">
        <v>7</v>
      </c>
      <c r="B12" s="615" t="s">
        <v>2264</v>
      </c>
      <c r="C12" s="631">
        <v>0.2233</v>
      </c>
      <c r="D12" s="287">
        <v>79</v>
      </c>
      <c r="E12" s="643" t="s">
        <v>2263</v>
      </c>
      <c r="F12" s="597">
        <v>6021029</v>
      </c>
      <c r="G12" s="287">
        <v>79</v>
      </c>
      <c r="H12" s="287" t="s">
        <v>311</v>
      </c>
      <c r="I12" s="300"/>
    </row>
    <row r="13" spans="1:9" ht="39" customHeight="1">
      <c r="A13" s="287">
        <v>8</v>
      </c>
      <c r="B13" s="630"/>
      <c r="C13" s="632"/>
      <c r="D13" s="288" t="s">
        <v>2262</v>
      </c>
      <c r="E13" s="644"/>
      <c r="F13" s="598"/>
      <c r="G13" s="288" t="s">
        <v>2262</v>
      </c>
      <c r="H13" s="287" t="s">
        <v>311</v>
      </c>
      <c r="I13" s="285"/>
    </row>
    <row r="14" spans="1:9" ht="13.2">
      <c r="A14" s="602">
        <v>9</v>
      </c>
      <c r="B14" s="615" t="s">
        <v>2261</v>
      </c>
      <c r="C14" s="617">
        <v>5.7000000000000002E-2</v>
      </c>
      <c r="D14" s="287">
        <v>1</v>
      </c>
      <c r="E14" s="648" t="s">
        <v>2259</v>
      </c>
      <c r="F14" s="597">
        <v>144530</v>
      </c>
      <c r="G14" s="287">
        <v>1</v>
      </c>
      <c r="H14" s="287" t="s">
        <v>311</v>
      </c>
      <c r="I14" s="285" t="s">
        <v>1911</v>
      </c>
    </row>
    <row r="15" spans="1:9" ht="20.399999999999999">
      <c r="A15" s="604"/>
      <c r="B15" s="630"/>
      <c r="C15" s="636"/>
      <c r="D15" s="288" t="s">
        <v>2252</v>
      </c>
      <c r="E15" s="649"/>
      <c r="F15" s="598"/>
      <c r="G15" s="288" t="s">
        <v>2252</v>
      </c>
      <c r="H15" s="288" t="s">
        <v>311</v>
      </c>
      <c r="I15" s="285"/>
    </row>
    <row r="16" spans="1:9" ht="13.2">
      <c r="A16" s="634">
        <v>10</v>
      </c>
      <c r="B16" s="615" t="s">
        <v>2260</v>
      </c>
      <c r="C16" s="617">
        <v>6.3E-2</v>
      </c>
      <c r="D16" s="287">
        <v>1</v>
      </c>
      <c r="E16" s="648" t="s">
        <v>2259</v>
      </c>
      <c r="F16" s="597">
        <v>136920</v>
      </c>
      <c r="G16" s="287">
        <v>1</v>
      </c>
      <c r="H16" s="287" t="s">
        <v>311</v>
      </c>
      <c r="I16" s="285" t="s">
        <v>1911</v>
      </c>
    </row>
    <row r="17" spans="1:9" ht="20.399999999999999">
      <c r="A17" s="635"/>
      <c r="B17" s="630"/>
      <c r="C17" s="636"/>
      <c r="D17" s="288" t="s">
        <v>2258</v>
      </c>
      <c r="E17" s="649"/>
      <c r="F17" s="598"/>
      <c r="G17" s="288" t="s">
        <v>2258</v>
      </c>
      <c r="H17" s="288" t="s">
        <v>311</v>
      </c>
      <c r="I17" s="285"/>
    </row>
    <row r="18" spans="1:9" ht="13.2" customHeight="1">
      <c r="A18" s="609">
        <v>11</v>
      </c>
      <c r="B18" s="611" t="s">
        <v>2257</v>
      </c>
      <c r="C18" s="613">
        <v>0.13930000000000001</v>
      </c>
      <c r="D18" s="295">
        <v>15</v>
      </c>
      <c r="E18" s="297" t="s">
        <v>2247</v>
      </c>
      <c r="F18" s="296" t="s">
        <v>2247</v>
      </c>
      <c r="G18" s="295" t="s">
        <v>311</v>
      </c>
      <c r="H18" s="295">
        <v>15</v>
      </c>
    </row>
    <row r="19" spans="1:9" ht="13.2">
      <c r="A19" s="610"/>
      <c r="B19" s="612"/>
      <c r="C19" s="610"/>
      <c r="D19" s="298" t="s">
        <v>2256</v>
      </c>
      <c r="E19" s="297" t="s">
        <v>2247</v>
      </c>
      <c r="F19" s="296" t="s">
        <v>2247</v>
      </c>
      <c r="G19" s="295" t="s">
        <v>311</v>
      </c>
      <c r="H19" s="295" t="s">
        <v>2256</v>
      </c>
    </row>
    <row r="20" spans="1:9" s="20" customFormat="1" ht="13.2">
      <c r="A20" s="637">
        <v>12</v>
      </c>
      <c r="B20" s="618" t="s">
        <v>2255</v>
      </c>
      <c r="C20" s="645">
        <v>7.0999999999999994E-2</v>
      </c>
      <c r="D20" s="599">
        <v>4</v>
      </c>
      <c r="E20" s="293" t="s">
        <v>2253</v>
      </c>
      <c r="F20" s="293">
        <v>54400</v>
      </c>
      <c r="G20" s="599">
        <v>4</v>
      </c>
      <c r="H20" s="292" t="s">
        <v>311</v>
      </c>
      <c r="I20" s="294"/>
    </row>
    <row r="21" spans="1:9" s="20" customFormat="1" ht="13.2">
      <c r="A21" s="638"/>
      <c r="B21" s="619"/>
      <c r="C21" s="646"/>
      <c r="D21" s="600"/>
      <c r="E21" s="293" t="s">
        <v>2253</v>
      </c>
      <c r="F21" s="293">
        <v>61700</v>
      </c>
      <c r="G21" s="600"/>
      <c r="H21" s="292" t="s">
        <v>311</v>
      </c>
      <c r="I21" s="291" t="s">
        <v>2248</v>
      </c>
    </row>
    <row r="22" spans="1:9" s="20" customFormat="1" ht="13.2">
      <c r="A22" s="638"/>
      <c r="B22" s="619"/>
      <c r="C22" s="646"/>
      <c r="D22" s="600"/>
      <c r="E22" s="293" t="s">
        <v>2253</v>
      </c>
      <c r="F22" s="293">
        <v>88000</v>
      </c>
      <c r="G22" s="600"/>
      <c r="H22" s="292" t="s">
        <v>311</v>
      </c>
      <c r="I22" s="291"/>
    </row>
    <row r="23" spans="1:9" s="20" customFormat="1" ht="13.2">
      <c r="A23" s="639"/>
      <c r="B23" s="620"/>
      <c r="C23" s="647"/>
      <c r="D23" s="601"/>
      <c r="E23" s="293" t="s">
        <v>2253</v>
      </c>
      <c r="F23" s="293">
        <v>95000</v>
      </c>
      <c r="G23" s="601"/>
      <c r="H23" s="292" t="s">
        <v>311</v>
      </c>
      <c r="I23" s="291"/>
    </row>
    <row r="24" spans="1:9" s="20" customFormat="1" ht="13.2">
      <c r="A24" s="602">
        <v>13</v>
      </c>
      <c r="B24" s="615" t="s">
        <v>2254</v>
      </c>
      <c r="C24" s="617">
        <v>5.9299999999999999E-2</v>
      </c>
      <c r="D24" s="287">
        <v>1</v>
      </c>
      <c r="E24" s="594" t="s">
        <v>2253</v>
      </c>
      <c r="F24" s="597">
        <v>140940</v>
      </c>
      <c r="G24" s="287">
        <v>1</v>
      </c>
      <c r="H24" s="287" t="s">
        <v>311</v>
      </c>
      <c r="I24" s="291"/>
    </row>
    <row r="25" spans="1:9" ht="20.399999999999999">
      <c r="A25" s="614"/>
      <c r="B25" s="616"/>
      <c r="C25" s="614"/>
      <c r="D25" s="288" t="s">
        <v>2252</v>
      </c>
      <c r="E25" s="595"/>
      <c r="F25" s="598"/>
      <c r="G25" s="288" t="s">
        <v>2252</v>
      </c>
      <c r="H25" s="288" t="s">
        <v>311</v>
      </c>
      <c r="I25" s="290" t="s">
        <v>1911</v>
      </c>
    </row>
    <row r="26" spans="1:9" ht="13.2" customHeight="1">
      <c r="A26" s="622">
        <v>14</v>
      </c>
      <c r="B26" s="621" t="s">
        <v>2251</v>
      </c>
      <c r="C26" s="591">
        <v>0.1411</v>
      </c>
      <c r="D26" s="287">
        <v>3</v>
      </c>
      <c r="E26" s="289" t="s">
        <v>2247</v>
      </c>
      <c r="F26" s="286" t="s">
        <v>2247</v>
      </c>
      <c r="G26" s="287" t="s">
        <v>311</v>
      </c>
      <c r="H26" s="287">
        <v>3</v>
      </c>
      <c r="I26" s="290"/>
    </row>
    <row r="27" spans="1:9" ht="13.2">
      <c r="A27" s="590"/>
      <c r="B27" s="590"/>
      <c r="C27" s="590"/>
      <c r="D27" s="288" t="s">
        <v>2250</v>
      </c>
      <c r="E27" s="289" t="s">
        <v>2247</v>
      </c>
      <c r="F27" s="286" t="s">
        <v>2247</v>
      </c>
      <c r="G27" s="287" t="s">
        <v>311</v>
      </c>
      <c r="H27" s="288" t="s">
        <v>2250</v>
      </c>
      <c r="I27" s="285" t="s">
        <v>1911</v>
      </c>
    </row>
    <row r="28" spans="1:9" ht="13.2" customHeight="1">
      <c r="A28" s="622">
        <v>15</v>
      </c>
      <c r="B28" s="621" t="s">
        <v>2249</v>
      </c>
      <c r="C28" s="596">
        <v>6.8199999999999997E-2</v>
      </c>
      <c r="D28" s="602">
        <v>3</v>
      </c>
      <c r="E28" s="592" t="s">
        <v>2247</v>
      </c>
      <c r="F28" s="286" t="s">
        <v>2247</v>
      </c>
      <c r="G28" s="589">
        <v>3</v>
      </c>
      <c r="H28" s="592" t="s">
        <v>311</v>
      </c>
      <c r="I28" s="587" t="s">
        <v>2248</v>
      </c>
    </row>
    <row r="29" spans="1:9" ht="13.2">
      <c r="A29" s="590"/>
      <c r="B29" s="590"/>
      <c r="C29" s="590"/>
      <c r="D29" s="603"/>
      <c r="E29" s="593"/>
      <c r="F29" s="286" t="s">
        <v>2247</v>
      </c>
      <c r="G29" s="590"/>
      <c r="H29" s="590"/>
      <c r="I29" s="588"/>
    </row>
    <row r="30" spans="1:9" ht="13.2">
      <c r="A30" s="590"/>
      <c r="B30" s="590"/>
      <c r="C30" s="590"/>
      <c r="D30" s="604"/>
      <c r="E30" s="593"/>
      <c r="F30" s="286" t="s">
        <v>2247</v>
      </c>
      <c r="G30" s="590"/>
      <c r="H30" s="590"/>
      <c r="I30" s="285"/>
    </row>
    <row r="31" spans="1:9" ht="13.2">
      <c r="A31" s="605" t="s">
        <v>98</v>
      </c>
      <c r="B31" s="623" t="s">
        <v>2246</v>
      </c>
      <c r="C31" s="624"/>
      <c r="D31" s="284">
        <v>124</v>
      </c>
      <c r="E31" s="283"/>
      <c r="F31" s="282"/>
      <c r="G31" s="281">
        <v>86</v>
      </c>
      <c r="H31" s="281">
        <v>38</v>
      </c>
      <c r="I31" s="280"/>
    </row>
    <row r="32" spans="1:9" ht="13.2">
      <c r="A32" s="606"/>
      <c r="B32" s="623" t="s">
        <v>2245</v>
      </c>
      <c r="C32" s="624"/>
      <c r="D32" s="284">
        <v>6</v>
      </c>
      <c r="E32" s="283"/>
      <c r="F32" s="282"/>
      <c r="G32" s="281">
        <v>6</v>
      </c>
      <c r="H32" s="281">
        <v>0</v>
      </c>
      <c r="I32" s="280"/>
    </row>
    <row r="33" spans="1:9" ht="13.2">
      <c r="A33" s="606"/>
      <c r="B33" s="625" t="s">
        <v>2244</v>
      </c>
      <c r="C33" s="626"/>
      <c r="D33" s="284">
        <v>27</v>
      </c>
      <c r="E33" s="283"/>
      <c r="F33" s="282"/>
      <c r="G33" s="281">
        <v>23</v>
      </c>
      <c r="H33" s="281">
        <v>4</v>
      </c>
      <c r="I33" s="280"/>
    </row>
    <row r="34" spans="1:9" ht="13.2">
      <c r="A34" s="607"/>
      <c r="B34" s="625" t="s">
        <v>2243</v>
      </c>
      <c r="C34" s="626"/>
      <c r="D34" s="284">
        <v>4</v>
      </c>
      <c r="E34" s="283"/>
      <c r="F34" s="282"/>
      <c r="G34" s="281">
        <v>1</v>
      </c>
      <c r="H34" s="281">
        <v>3</v>
      </c>
      <c r="I34" s="280"/>
    </row>
    <row r="35" spans="1:9" ht="13.2">
      <c r="A35" s="608"/>
      <c r="B35" s="625" t="s">
        <v>2242</v>
      </c>
      <c r="C35" s="626"/>
      <c r="D35" s="284">
        <v>2</v>
      </c>
      <c r="E35" s="283"/>
      <c r="F35" s="282"/>
      <c r="G35" s="281">
        <v>2</v>
      </c>
      <c r="H35" s="281">
        <v>0</v>
      </c>
      <c r="I35" s="280"/>
    </row>
  </sheetData>
  <autoFilter ref="A5:I35"/>
  <mergeCells count="54">
    <mergeCell ref="A20:A23"/>
    <mergeCell ref="D3:D5"/>
    <mergeCell ref="E3:E5"/>
    <mergeCell ref="F3:F5"/>
    <mergeCell ref="G3:H4"/>
    <mergeCell ref="E12:E13"/>
    <mergeCell ref="F12:F13"/>
    <mergeCell ref="D20:D23"/>
    <mergeCell ref="F14:F15"/>
    <mergeCell ref="C20:C23"/>
    <mergeCell ref="F16:F17"/>
    <mergeCell ref="A14:A15"/>
    <mergeCell ref="B14:B15"/>
    <mergeCell ref="E14:E15"/>
    <mergeCell ref="E16:E17"/>
    <mergeCell ref="C16:C17"/>
    <mergeCell ref="C12:C13"/>
    <mergeCell ref="B6:B7"/>
    <mergeCell ref="C6:C7"/>
    <mergeCell ref="B16:B17"/>
    <mergeCell ref="A16:A17"/>
    <mergeCell ref="C14:C15"/>
    <mergeCell ref="A31:A35"/>
    <mergeCell ref="A18:A19"/>
    <mergeCell ref="B18:B19"/>
    <mergeCell ref="C18:C19"/>
    <mergeCell ref="A24:A25"/>
    <mergeCell ref="B24:B25"/>
    <mergeCell ref="C24:C25"/>
    <mergeCell ref="B20:B23"/>
    <mergeCell ref="B26:B27"/>
    <mergeCell ref="A28:A30"/>
    <mergeCell ref="B31:C31"/>
    <mergeCell ref="B33:C33"/>
    <mergeCell ref="B32:C32"/>
    <mergeCell ref="B28:B30"/>
    <mergeCell ref="B35:C35"/>
    <mergeCell ref="B34:C34"/>
    <mergeCell ref="A2:H2"/>
    <mergeCell ref="I28:I29"/>
    <mergeCell ref="G28:G30"/>
    <mergeCell ref="C26:C27"/>
    <mergeCell ref="E28:E30"/>
    <mergeCell ref="E24:E25"/>
    <mergeCell ref="C28:C30"/>
    <mergeCell ref="F24:F25"/>
    <mergeCell ref="G20:G23"/>
    <mergeCell ref="D28:D30"/>
    <mergeCell ref="H28:H30"/>
    <mergeCell ref="A3:A5"/>
    <mergeCell ref="B3:B5"/>
    <mergeCell ref="C3:C5"/>
    <mergeCell ref="A26:A27"/>
    <mergeCell ref="B12:B13"/>
  </mergeCells>
  <pageMargins left="0.59055118110236227" right="0.43307086614173229" top="0.78" bottom="0.7" header="0.31496062992125984" footer="0.31496062992125984"/>
  <pageSetup paperSize="9" orientation="portrait" r:id="rId1"/>
  <headerFooter>
    <oddHeader xml:space="preserve">&amp;R&amp;"Arial Narrow,Normalny"
</oddHead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zoomScaleNormal="100" workbookViewId="0">
      <selection activeCell="A2" sqref="A2:D2"/>
    </sheetView>
  </sheetViews>
  <sheetFormatPr defaultColWidth="9.109375" defaultRowHeight="13.8"/>
  <cols>
    <col min="1" max="1" width="7.109375" style="95" customWidth="1"/>
    <col min="2" max="2" width="35.88671875" style="95" customWidth="1"/>
    <col min="3" max="3" width="22.88671875" style="96" customWidth="1"/>
    <col min="4" max="4" width="31.88671875" style="95" customWidth="1"/>
    <col min="5" max="16384" width="9.109375" style="95"/>
  </cols>
  <sheetData>
    <row r="1" spans="1:4" ht="21" customHeight="1">
      <c r="D1" s="97" t="s">
        <v>232</v>
      </c>
    </row>
    <row r="2" spans="1:4" ht="69.75" customHeight="1">
      <c r="A2" s="429" t="s">
        <v>233</v>
      </c>
      <c r="B2" s="429"/>
      <c r="C2" s="429"/>
      <c r="D2" s="429"/>
    </row>
    <row r="3" spans="1:4" ht="30" customHeight="1">
      <c r="A3" s="98" t="s">
        <v>65</v>
      </c>
      <c r="B3" s="99" t="s">
        <v>234</v>
      </c>
      <c r="C3" s="100" t="s">
        <v>235</v>
      </c>
      <c r="D3" s="98" t="s">
        <v>236</v>
      </c>
    </row>
    <row r="4" spans="1:4" ht="30" customHeight="1">
      <c r="A4" s="101">
        <v>1</v>
      </c>
      <c r="B4" s="102" t="s">
        <v>237</v>
      </c>
      <c r="C4" s="103">
        <v>147</v>
      </c>
      <c r="D4" s="104">
        <v>15.406999999999991</v>
      </c>
    </row>
    <row r="5" spans="1:4" s="105" customFormat="1" ht="30" customHeight="1">
      <c r="A5" s="101">
        <v>2</v>
      </c>
      <c r="B5" s="102" t="s">
        <v>238</v>
      </c>
      <c r="C5" s="103">
        <v>577</v>
      </c>
      <c r="D5" s="104">
        <v>118.47719999999998</v>
      </c>
    </row>
    <row r="6" spans="1:4" s="105" customFormat="1" ht="30" customHeight="1">
      <c r="A6" s="101">
        <v>3</v>
      </c>
      <c r="B6" s="102" t="s">
        <v>239</v>
      </c>
      <c r="C6" s="103">
        <v>358</v>
      </c>
      <c r="D6" s="104">
        <v>69.642700000000019</v>
      </c>
    </row>
    <row r="7" spans="1:4" s="105" customFormat="1" ht="30" customHeight="1">
      <c r="A7" s="101">
        <v>4</v>
      </c>
      <c r="B7" s="102" t="s">
        <v>240</v>
      </c>
      <c r="C7" s="103">
        <v>5</v>
      </c>
      <c r="D7" s="104">
        <v>1.3011999999999999</v>
      </c>
    </row>
    <row r="8" spans="1:4" s="105" customFormat="1" ht="30" customHeight="1">
      <c r="A8" s="101">
        <v>5</v>
      </c>
      <c r="B8" s="102" t="s">
        <v>241</v>
      </c>
      <c r="C8" s="103">
        <v>4</v>
      </c>
      <c r="D8" s="104">
        <v>3.7888000000000002</v>
      </c>
    </row>
    <row r="9" spans="1:4" s="105" customFormat="1" ht="30" customHeight="1">
      <c r="A9" s="101">
        <v>6</v>
      </c>
      <c r="B9" s="102" t="s">
        <v>242</v>
      </c>
      <c r="C9" s="103">
        <v>4</v>
      </c>
      <c r="D9" s="104">
        <v>3.9558000000000004</v>
      </c>
    </row>
    <row r="10" spans="1:4" s="105" customFormat="1" ht="30" customHeight="1">
      <c r="A10" s="101">
        <v>7</v>
      </c>
      <c r="B10" s="102" t="s">
        <v>243</v>
      </c>
      <c r="C10" s="103">
        <v>59</v>
      </c>
      <c r="D10" s="104">
        <v>1.0154999999999998</v>
      </c>
    </row>
    <row r="11" spans="1:4" s="105" customFormat="1" ht="30" customHeight="1">
      <c r="A11" s="101">
        <v>8</v>
      </c>
      <c r="B11" s="102" t="s">
        <v>244</v>
      </c>
      <c r="C11" s="103">
        <v>215</v>
      </c>
      <c r="D11" s="104">
        <v>44.190899999999992</v>
      </c>
    </row>
    <row r="12" spans="1:4" s="105" customFormat="1" ht="30" customHeight="1">
      <c r="A12" s="101">
        <v>9</v>
      </c>
      <c r="B12" s="102" t="s">
        <v>245</v>
      </c>
      <c r="C12" s="103">
        <v>225</v>
      </c>
      <c r="D12" s="104">
        <v>56.035099999999986</v>
      </c>
    </row>
    <row r="13" spans="1:4" s="105" customFormat="1" ht="30" customHeight="1">
      <c r="A13" s="101">
        <v>10</v>
      </c>
      <c r="B13" s="102" t="s">
        <v>246</v>
      </c>
      <c r="C13" s="103">
        <v>56</v>
      </c>
      <c r="D13" s="104">
        <v>38.878100000000018</v>
      </c>
    </row>
    <row r="14" spans="1:4" s="105" customFormat="1" ht="30" customHeight="1">
      <c r="A14" s="101">
        <v>11</v>
      </c>
      <c r="B14" s="102" t="s">
        <v>247</v>
      </c>
      <c r="C14" s="103">
        <v>2</v>
      </c>
      <c r="D14" s="104">
        <v>0.25130000000000002</v>
      </c>
    </row>
    <row r="15" spans="1:4" s="105" customFormat="1" ht="30" customHeight="1">
      <c r="A15" s="101">
        <v>12</v>
      </c>
      <c r="B15" s="102" t="s">
        <v>248</v>
      </c>
      <c r="C15" s="103">
        <v>4</v>
      </c>
      <c r="D15" s="104">
        <v>0.13339999999999999</v>
      </c>
    </row>
    <row r="16" spans="1:4" s="105" customFormat="1" ht="30" customHeight="1">
      <c r="A16" s="101">
        <v>13</v>
      </c>
      <c r="B16" s="102" t="s">
        <v>249</v>
      </c>
      <c r="C16" s="103">
        <v>1</v>
      </c>
      <c r="D16" s="104">
        <v>0.2777</v>
      </c>
    </row>
    <row r="17" spans="1:4" s="105" customFormat="1" ht="30" customHeight="1">
      <c r="A17" s="101">
        <v>14</v>
      </c>
      <c r="B17" s="102" t="s">
        <v>250</v>
      </c>
      <c r="C17" s="103">
        <v>59</v>
      </c>
      <c r="D17" s="104">
        <v>17.763400000000001</v>
      </c>
    </row>
    <row r="18" spans="1:4" s="105" customFormat="1" ht="30" customHeight="1">
      <c r="A18" s="101">
        <v>15</v>
      </c>
      <c r="B18" s="102" t="s">
        <v>251</v>
      </c>
      <c r="C18" s="103">
        <v>799</v>
      </c>
      <c r="D18" s="104">
        <v>50.37290000000003</v>
      </c>
    </row>
    <row r="19" spans="1:4" ht="30" customHeight="1">
      <c r="A19" s="101">
        <v>16</v>
      </c>
      <c r="B19" s="102" t="s">
        <v>252</v>
      </c>
      <c r="C19" s="103">
        <v>131</v>
      </c>
      <c r="D19" s="104">
        <v>23.808499999999999</v>
      </c>
    </row>
    <row r="20" spans="1:4" ht="30" customHeight="1">
      <c r="A20" s="101">
        <v>17</v>
      </c>
      <c r="B20" s="102" t="s">
        <v>253</v>
      </c>
      <c r="C20" s="103">
        <v>760</v>
      </c>
      <c r="D20" s="104">
        <v>90.532300000000035</v>
      </c>
    </row>
    <row r="21" spans="1:4" ht="30" customHeight="1">
      <c r="A21" s="101">
        <v>18</v>
      </c>
      <c r="B21" s="102" t="s">
        <v>254</v>
      </c>
      <c r="C21" s="103">
        <v>6</v>
      </c>
      <c r="D21" s="104">
        <v>9.2200000000000004E-2</v>
      </c>
    </row>
    <row r="22" spans="1:4" ht="30" customHeight="1">
      <c r="A22" s="101">
        <v>19</v>
      </c>
      <c r="B22" s="102" t="s">
        <v>255</v>
      </c>
      <c r="C22" s="103">
        <v>307</v>
      </c>
      <c r="D22" s="104">
        <v>52.403999999999975</v>
      </c>
    </row>
    <row r="23" spans="1:4" ht="30" customHeight="1">
      <c r="A23" s="101">
        <v>20</v>
      </c>
      <c r="B23" s="102" t="s">
        <v>256</v>
      </c>
      <c r="C23" s="103">
        <v>46</v>
      </c>
      <c r="D23" s="104">
        <v>4.5774000000000008</v>
      </c>
    </row>
    <row r="24" spans="1:4" ht="30" customHeight="1">
      <c r="A24" s="101">
        <v>21</v>
      </c>
      <c r="B24" s="102" t="s">
        <v>257</v>
      </c>
      <c r="C24" s="103">
        <v>187</v>
      </c>
      <c r="D24" s="104">
        <v>0.86909999999999987</v>
      </c>
    </row>
    <row r="25" spans="1:4" ht="30" customHeight="1">
      <c r="A25" s="101">
        <v>22</v>
      </c>
      <c r="B25" s="102" t="s">
        <v>258</v>
      </c>
      <c r="C25" s="103">
        <v>60</v>
      </c>
      <c r="D25" s="104">
        <v>6.0185999999999993</v>
      </c>
    </row>
    <row r="26" spans="1:4" ht="30" customHeight="1">
      <c r="A26" s="101">
        <v>23</v>
      </c>
      <c r="B26" s="102" t="s">
        <v>259</v>
      </c>
      <c r="C26" s="103">
        <v>58</v>
      </c>
      <c r="D26" s="104">
        <v>6.6772999999999989</v>
      </c>
    </row>
    <row r="27" spans="1:4" ht="30" customHeight="1">
      <c r="A27" s="101">
        <v>24</v>
      </c>
      <c r="B27" s="102" t="s">
        <v>260</v>
      </c>
      <c r="C27" s="103">
        <v>20</v>
      </c>
      <c r="D27" s="104">
        <v>3.309800000000001</v>
      </c>
    </row>
    <row r="28" spans="1:4" ht="30" customHeight="1">
      <c r="A28" s="101">
        <v>25</v>
      </c>
      <c r="B28" s="102" t="s">
        <v>261</v>
      </c>
      <c r="C28" s="103">
        <v>33</v>
      </c>
      <c r="D28" s="104">
        <v>5.4933000000000005</v>
      </c>
    </row>
    <row r="29" spans="1:4" ht="30" customHeight="1">
      <c r="A29" s="101">
        <v>26</v>
      </c>
      <c r="B29" s="102" t="s">
        <v>262</v>
      </c>
      <c r="C29" s="103">
        <v>187</v>
      </c>
      <c r="D29" s="104">
        <v>48.87710000000002</v>
      </c>
    </row>
    <row r="30" spans="1:4" ht="30" customHeight="1">
      <c r="A30" s="101">
        <v>27</v>
      </c>
      <c r="B30" s="102" t="s">
        <v>263</v>
      </c>
      <c r="C30" s="103">
        <v>668</v>
      </c>
      <c r="D30" s="104">
        <v>52.756899999999987</v>
      </c>
    </row>
    <row r="31" spans="1:4" ht="30" customHeight="1">
      <c r="A31" s="101">
        <v>28</v>
      </c>
      <c r="B31" s="102" t="s">
        <v>264</v>
      </c>
      <c r="C31" s="103">
        <v>169</v>
      </c>
      <c r="D31" s="104">
        <v>18.598900000000011</v>
      </c>
    </row>
    <row r="32" spans="1:4" ht="30" customHeight="1">
      <c r="A32" s="101">
        <v>29</v>
      </c>
      <c r="B32" s="102" t="s">
        <v>265</v>
      </c>
      <c r="C32" s="103">
        <v>32</v>
      </c>
      <c r="D32" s="104">
        <v>3.7072000000000003</v>
      </c>
    </row>
    <row r="33" spans="1:4" ht="30" customHeight="1">
      <c r="A33" s="101">
        <v>30</v>
      </c>
      <c r="B33" s="102" t="s">
        <v>266</v>
      </c>
      <c r="C33" s="103">
        <v>1</v>
      </c>
      <c r="D33" s="104">
        <v>1.72E-2</v>
      </c>
    </row>
    <row r="34" spans="1:4" ht="30" customHeight="1">
      <c r="A34" s="101">
        <v>31</v>
      </c>
      <c r="B34" s="102" t="s">
        <v>267</v>
      </c>
      <c r="C34" s="103">
        <v>199</v>
      </c>
      <c r="D34" s="104">
        <v>27.005400000000009</v>
      </c>
    </row>
    <row r="35" spans="1:4" ht="30" customHeight="1">
      <c r="A35" s="101">
        <v>32</v>
      </c>
      <c r="B35" s="102" t="s">
        <v>268</v>
      </c>
      <c r="C35" s="103">
        <v>10</v>
      </c>
      <c r="D35" s="104">
        <v>12.270300000000001</v>
      </c>
    </row>
    <row r="36" spans="1:4" ht="30" customHeight="1">
      <c r="A36" s="101">
        <v>33</v>
      </c>
      <c r="B36" s="102" t="s">
        <v>269</v>
      </c>
      <c r="C36" s="103">
        <v>6</v>
      </c>
      <c r="D36" s="104">
        <v>1.3544</v>
      </c>
    </row>
    <row r="37" spans="1:4" ht="30" customHeight="1">
      <c r="A37" s="101">
        <v>34</v>
      </c>
      <c r="B37" s="102" t="s">
        <v>270</v>
      </c>
      <c r="C37" s="103">
        <v>194</v>
      </c>
      <c r="D37" s="104">
        <v>22.543300000000009</v>
      </c>
    </row>
    <row r="38" spans="1:4" ht="30" customHeight="1">
      <c r="A38" s="101">
        <v>35</v>
      </c>
      <c r="B38" s="102" t="s">
        <v>271</v>
      </c>
      <c r="C38" s="103">
        <v>355</v>
      </c>
      <c r="D38" s="104">
        <v>19.242600000000003</v>
      </c>
    </row>
    <row r="39" spans="1:4" ht="30" customHeight="1">
      <c r="A39" s="101">
        <v>36</v>
      </c>
      <c r="B39" s="102" t="s">
        <v>272</v>
      </c>
      <c r="C39" s="103">
        <v>447</v>
      </c>
      <c r="D39" s="104">
        <v>52.335600000000049</v>
      </c>
    </row>
    <row r="40" spans="1:4" ht="30" customHeight="1">
      <c r="A40" s="101">
        <v>37</v>
      </c>
      <c r="B40" s="102" t="s">
        <v>273</v>
      </c>
      <c r="C40" s="103">
        <v>121</v>
      </c>
      <c r="D40" s="104">
        <v>2.0260000000000002</v>
      </c>
    </row>
    <row r="41" spans="1:4" ht="30" customHeight="1">
      <c r="A41" s="101">
        <v>38</v>
      </c>
      <c r="B41" s="102" t="s">
        <v>274</v>
      </c>
      <c r="C41" s="103">
        <v>86</v>
      </c>
      <c r="D41" s="104">
        <v>11.062999999999997</v>
      </c>
    </row>
    <row r="42" spans="1:4" ht="30" customHeight="1">
      <c r="A42" s="101">
        <v>39</v>
      </c>
      <c r="B42" s="102" t="s">
        <v>275</v>
      </c>
      <c r="C42" s="103">
        <v>1091</v>
      </c>
      <c r="D42" s="104">
        <v>128.86580000000006</v>
      </c>
    </row>
    <row r="43" spans="1:4" ht="30" customHeight="1">
      <c r="A43" s="101">
        <v>40</v>
      </c>
      <c r="B43" s="102" t="s">
        <v>276</v>
      </c>
      <c r="C43" s="103">
        <v>14</v>
      </c>
      <c r="D43" s="104">
        <v>1.9336</v>
      </c>
    </row>
    <row r="44" spans="1:4" ht="30" customHeight="1">
      <c r="A44" s="101">
        <v>41</v>
      </c>
      <c r="B44" s="102" t="s">
        <v>277</v>
      </c>
      <c r="C44" s="103">
        <v>3</v>
      </c>
      <c r="D44" s="104">
        <v>2.0289000000000001</v>
      </c>
    </row>
    <row r="45" spans="1:4" ht="30" customHeight="1">
      <c r="A45" s="101">
        <v>42</v>
      </c>
      <c r="B45" s="102" t="s">
        <v>278</v>
      </c>
      <c r="C45" s="103">
        <v>124</v>
      </c>
      <c r="D45" s="104">
        <v>29.871800000000018</v>
      </c>
    </row>
    <row r="46" spans="1:4" ht="30" customHeight="1">
      <c r="A46" s="101">
        <v>43</v>
      </c>
      <c r="B46" s="102" t="s">
        <v>279</v>
      </c>
      <c r="C46" s="103">
        <v>322</v>
      </c>
      <c r="D46" s="104">
        <v>33.397500000000001</v>
      </c>
    </row>
    <row r="47" spans="1:4" ht="30" customHeight="1">
      <c r="A47" s="101">
        <v>44</v>
      </c>
      <c r="B47" s="102" t="s">
        <v>280</v>
      </c>
      <c r="C47" s="103">
        <v>83</v>
      </c>
      <c r="D47" s="104">
        <v>1.8917999999999999</v>
      </c>
    </row>
    <row r="48" spans="1:4" ht="30" customHeight="1">
      <c r="A48" s="101">
        <v>45</v>
      </c>
      <c r="B48" s="102" t="s">
        <v>281</v>
      </c>
      <c r="C48" s="103">
        <v>2</v>
      </c>
      <c r="D48" s="104">
        <v>0.70289999999999997</v>
      </c>
    </row>
    <row r="49" spans="1:4" ht="30" customHeight="1">
      <c r="A49" s="101">
        <v>46</v>
      </c>
      <c r="B49" s="102" t="s">
        <v>282</v>
      </c>
      <c r="C49" s="103">
        <v>84</v>
      </c>
      <c r="D49" s="104">
        <v>6.6060999999999988</v>
      </c>
    </row>
    <row r="50" spans="1:4" ht="30" customHeight="1">
      <c r="A50" s="101">
        <v>47</v>
      </c>
      <c r="B50" s="102" t="s">
        <v>283</v>
      </c>
      <c r="C50" s="103">
        <v>857</v>
      </c>
      <c r="D50" s="104">
        <v>151.50980000000033</v>
      </c>
    </row>
    <row r="51" spans="1:4" ht="30" customHeight="1">
      <c r="A51" s="101">
        <v>48</v>
      </c>
      <c r="B51" s="102" t="s">
        <v>284</v>
      </c>
      <c r="C51" s="103">
        <v>88</v>
      </c>
      <c r="D51" s="104">
        <v>18.662400000000005</v>
      </c>
    </row>
    <row r="52" spans="1:4" ht="30" customHeight="1">
      <c r="A52" s="101">
        <v>49</v>
      </c>
      <c r="B52" s="102" t="s">
        <v>285</v>
      </c>
      <c r="C52" s="103">
        <v>2465</v>
      </c>
      <c r="D52" s="104">
        <v>211.5502000000003</v>
      </c>
    </row>
    <row r="53" spans="1:4" ht="30" customHeight="1">
      <c r="A53" s="101">
        <v>50</v>
      </c>
      <c r="B53" s="102" t="s">
        <v>286</v>
      </c>
      <c r="C53" s="103">
        <v>100</v>
      </c>
      <c r="D53" s="104">
        <v>6.0494999999999992</v>
      </c>
    </row>
    <row r="54" spans="1:4" ht="30" customHeight="1">
      <c r="A54" s="101">
        <v>51</v>
      </c>
      <c r="B54" s="102" t="s">
        <v>287</v>
      </c>
      <c r="C54" s="103">
        <v>355</v>
      </c>
      <c r="D54" s="104">
        <v>24.495500000000003</v>
      </c>
    </row>
    <row r="55" spans="1:4" ht="30" customHeight="1">
      <c r="A55" s="101">
        <v>52</v>
      </c>
      <c r="B55" s="102" t="s">
        <v>288</v>
      </c>
      <c r="C55" s="103">
        <v>370</v>
      </c>
      <c r="D55" s="104">
        <v>37.141699999999972</v>
      </c>
    </row>
    <row r="56" spans="1:4" ht="30" customHeight="1">
      <c r="A56" s="101">
        <v>53</v>
      </c>
      <c r="B56" s="102" t="s">
        <v>289</v>
      </c>
      <c r="C56" s="103">
        <v>156</v>
      </c>
      <c r="D56" s="104">
        <v>9.8115999999999985</v>
      </c>
    </row>
    <row r="57" spans="1:4" ht="30" customHeight="1">
      <c r="A57" s="101">
        <v>54</v>
      </c>
      <c r="B57" s="102" t="s">
        <v>290</v>
      </c>
      <c r="C57" s="103">
        <v>721</v>
      </c>
      <c r="D57" s="104">
        <v>67.288100000000014</v>
      </c>
    </row>
    <row r="58" spans="1:4" ht="30" customHeight="1">
      <c r="A58" s="101">
        <v>55</v>
      </c>
      <c r="B58" s="102" t="s">
        <v>291</v>
      </c>
      <c r="C58" s="103">
        <v>429</v>
      </c>
      <c r="D58" s="104">
        <v>30.549399999999984</v>
      </c>
    </row>
    <row r="59" spans="1:4" ht="30" customHeight="1">
      <c r="A59" s="101">
        <v>56</v>
      </c>
      <c r="B59" s="102" t="s">
        <v>292</v>
      </c>
      <c r="C59" s="103">
        <v>126</v>
      </c>
      <c r="D59" s="104">
        <v>14.786700000000003</v>
      </c>
    </row>
    <row r="60" spans="1:4" ht="30" customHeight="1">
      <c r="A60" s="101">
        <v>57</v>
      </c>
      <c r="B60" s="102" t="s">
        <v>293</v>
      </c>
      <c r="C60" s="103">
        <v>457</v>
      </c>
      <c r="D60" s="104">
        <v>14.520299999999988</v>
      </c>
    </row>
    <row r="61" spans="1:4" ht="30" customHeight="1">
      <c r="A61" s="101">
        <v>58</v>
      </c>
      <c r="B61" s="102" t="s">
        <v>294</v>
      </c>
      <c r="C61" s="103">
        <v>237</v>
      </c>
      <c r="D61" s="104">
        <v>12.777199999999997</v>
      </c>
    </row>
    <row r="62" spans="1:4" ht="30" customHeight="1">
      <c r="A62" s="101">
        <v>59</v>
      </c>
      <c r="B62" s="102" t="s">
        <v>295</v>
      </c>
      <c r="C62" s="103">
        <v>163</v>
      </c>
      <c r="D62" s="104">
        <v>16.123799999999999</v>
      </c>
    </row>
    <row r="63" spans="1:4" ht="30" customHeight="1">
      <c r="A63" s="101">
        <v>60</v>
      </c>
      <c r="B63" s="102" t="s">
        <v>296</v>
      </c>
      <c r="C63" s="103">
        <v>1</v>
      </c>
      <c r="D63" s="104">
        <v>0.11810000000000001</v>
      </c>
    </row>
    <row r="64" spans="1:4" ht="30" customHeight="1">
      <c r="A64" s="101">
        <v>61</v>
      </c>
      <c r="B64" s="102" t="s">
        <v>297</v>
      </c>
      <c r="C64" s="103">
        <v>4</v>
      </c>
      <c r="D64" s="104">
        <v>0.10569999999999999</v>
      </c>
    </row>
    <row r="66" spans="2:4" ht="27.75" customHeight="1">
      <c r="B66" s="106" t="s">
        <v>298</v>
      </c>
      <c r="C66" s="107">
        <f>SUM(C4:C64)</f>
        <v>14850</v>
      </c>
      <c r="D66" s="108">
        <f>SUM(D4:D65)</f>
        <v>1707.8598000000009</v>
      </c>
    </row>
  </sheetData>
  <mergeCells count="1">
    <mergeCell ref="A2:D2"/>
  </mergeCells>
  <printOptions horizontalCentered="1"/>
  <pageMargins left="0.11811023622047245" right="0.11811023622047245" top="0.15748031496062992" bottom="0.1574803149606299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123"/>
  <sheetViews>
    <sheetView showWhiteSpace="0" view="pageLayout" zoomScale="90" zoomScaleNormal="80" zoomScalePageLayoutView="90" workbookViewId="0">
      <selection activeCell="F5" sqref="F5"/>
    </sheetView>
  </sheetViews>
  <sheetFormatPr defaultColWidth="9.109375" defaultRowHeight="13.8"/>
  <cols>
    <col min="1" max="1" width="3.88671875" style="126" customWidth="1"/>
    <col min="2" max="2" width="23.5546875" style="133" customWidth="1"/>
    <col min="3" max="3" width="38.44140625" style="132" customWidth="1"/>
    <col min="4" max="4" width="12.44140625" style="131" customWidth="1"/>
    <col min="5" max="5" width="28.6640625" style="131" customWidth="1"/>
    <col min="6" max="6" width="10.5546875" style="130" customWidth="1"/>
    <col min="7" max="7" width="8.6640625" style="129" customWidth="1"/>
    <col min="8" max="8" width="14.6640625" style="128" customWidth="1"/>
    <col min="9" max="9" width="11.88671875" style="127" customWidth="1"/>
    <col min="10" max="10" width="14.6640625" style="128" customWidth="1"/>
    <col min="11" max="11" width="10.6640625" style="127" customWidth="1"/>
    <col min="12" max="12" width="12.88671875" style="128" customWidth="1"/>
    <col min="13" max="13" width="12.109375" style="127" customWidth="1"/>
    <col min="14" max="14" width="14.33203125" style="127" customWidth="1"/>
    <col min="15" max="16384" width="9.109375" style="126"/>
  </cols>
  <sheetData>
    <row r="1" spans="1:14" s="187" customFormat="1" ht="65.25" customHeight="1">
      <c r="A1" s="152" t="s">
        <v>65</v>
      </c>
      <c r="B1" s="152" t="s">
        <v>2111</v>
      </c>
      <c r="C1" s="150" t="s">
        <v>214</v>
      </c>
      <c r="D1" s="189" t="s">
        <v>2110</v>
      </c>
      <c r="E1" s="152" t="s">
        <v>2109</v>
      </c>
      <c r="F1" s="151" t="s">
        <v>2108</v>
      </c>
      <c r="G1" s="152" t="s">
        <v>208</v>
      </c>
      <c r="H1" s="188" t="s">
        <v>2107</v>
      </c>
      <c r="I1" s="188" t="s">
        <v>2106</v>
      </c>
      <c r="J1" s="188" t="s">
        <v>2105</v>
      </c>
      <c r="K1" s="188" t="s">
        <v>2104</v>
      </c>
      <c r="L1" s="188" t="s">
        <v>2103</v>
      </c>
      <c r="M1" s="188" t="s">
        <v>2102</v>
      </c>
      <c r="N1" s="188" t="s">
        <v>2101</v>
      </c>
    </row>
    <row r="2" spans="1:14" ht="36.75" customHeight="1">
      <c r="A2" s="430">
        <v>1</v>
      </c>
      <c r="B2" s="431" t="s">
        <v>2100</v>
      </c>
      <c r="C2" s="322" t="s">
        <v>2099</v>
      </c>
      <c r="D2" s="323">
        <f>0.0312+0.0309+2.1494</f>
        <v>2.2115</v>
      </c>
      <c r="E2" s="315" t="s">
        <v>2098</v>
      </c>
      <c r="F2" s="167">
        <v>2017</v>
      </c>
      <c r="G2" s="186">
        <v>3.0000000000000001E-3</v>
      </c>
      <c r="H2" s="157">
        <v>29219.1</v>
      </c>
      <c r="I2" s="432">
        <f>H2+H3+H4</f>
        <v>39226.449999999997</v>
      </c>
      <c r="J2" s="157">
        <v>29219.1</v>
      </c>
      <c r="K2" s="432">
        <f>J2+J3+J4</f>
        <v>39226.449999999997</v>
      </c>
      <c r="L2" s="157">
        <v>29219.1</v>
      </c>
      <c r="M2" s="432">
        <f>L2+L3+L4</f>
        <v>39226.449999999997</v>
      </c>
      <c r="N2" s="316"/>
    </row>
    <row r="3" spans="1:14" ht="18.75" customHeight="1">
      <c r="A3" s="430"/>
      <c r="B3" s="431"/>
      <c r="C3" s="314" t="s">
        <v>2097</v>
      </c>
      <c r="D3" s="323">
        <v>0.127</v>
      </c>
      <c r="E3" s="315" t="s">
        <v>2096</v>
      </c>
      <c r="F3" s="159" t="s">
        <v>2060</v>
      </c>
      <c r="G3" s="186">
        <v>3.0000000000000001E-3</v>
      </c>
      <c r="H3" s="157">
        <v>4691.18</v>
      </c>
      <c r="I3" s="432"/>
      <c r="J3" s="157">
        <v>4691.18</v>
      </c>
      <c r="K3" s="432"/>
      <c r="L3" s="157">
        <v>4691.18</v>
      </c>
      <c r="M3" s="432"/>
      <c r="N3" s="163" t="s">
        <v>1940</v>
      </c>
    </row>
    <row r="4" spans="1:14" ht="18.75" customHeight="1">
      <c r="A4" s="430"/>
      <c r="B4" s="431"/>
      <c r="C4" s="314" t="s">
        <v>2095</v>
      </c>
      <c r="D4" s="323">
        <v>0.15670000000000001</v>
      </c>
      <c r="E4" s="315" t="s">
        <v>2094</v>
      </c>
      <c r="F4" s="159" t="s">
        <v>2060</v>
      </c>
      <c r="G4" s="186">
        <v>3.0000000000000001E-3</v>
      </c>
      <c r="H4" s="157">
        <v>5316.17</v>
      </c>
      <c r="I4" s="432"/>
      <c r="J4" s="157">
        <v>5316.17</v>
      </c>
      <c r="K4" s="432"/>
      <c r="L4" s="157">
        <v>5316.17</v>
      </c>
      <c r="M4" s="432"/>
      <c r="N4" s="163" t="s">
        <v>1940</v>
      </c>
    </row>
    <row r="5" spans="1:14" ht="18.75" customHeight="1">
      <c r="A5" s="430">
        <v>2</v>
      </c>
      <c r="B5" s="431" t="s">
        <v>2093</v>
      </c>
      <c r="C5" s="185" t="s">
        <v>2092</v>
      </c>
      <c r="D5" s="161">
        <v>0.31659999999999999</v>
      </c>
      <c r="E5" s="165" t="s">
        <v>2090</v>
      </c>
      <c r="F5" s="159" t="s">
        <v>2060</v>
      </c>
      <c r="G5" s="186">
        <v>3.0000000000000001E-3</v>
      </c>
      <c r="H5" s="157">
        <v>866.98</v>
      </c>
      <c r="I5" s="432">
        <f>H5+H6+H7+H8</f>
        <v>9188.880000000001</v>
      </c>
      <c r="J5" s="157">
        <v>866.98</v>
      </c>
      <c r="K5" s="432">
        <f>H5+H6+H7+H8</f>
        <v>9188.880000000001</v>
      </c>
      <c r="L5" s="157">
        <v>866.98</v>
      </c>
      <c r="M5" s="432">
        <f>H5+H6+H7+H8</f>
        <v>9188.880000000001</v>
      </c>
      <c r="N5" s="163" t="s">
        <v>1940</v>
      </c>
    </row>
    <row r="6" spans="1:14" ht="18.75" customHeight="1">
      <c r="A6" s="430"/>
      <c r="B6" s="431"/>
      <c r="C6" s="185" t="s">
        <v>2091</v>
      </c>
      <c r="D6" s="161">
        <v>0.84860000000000002</v>
      </c>
      <c r="E6" s="165" t="s">
        <v>2090</v>
      </c>
      <c r="F6" s="159" t="s">
        <v>2060</v>
      </c>
      <c r="G6" s="186">
        <v>3.0000000000000001E-3</v>
      </c>
      <c r="H6" s="157">
        <v>2323.81</v>
      </c>
      <c r="I6" s="432"/>
      <c r="J6" s="157">
        <v>2323.81</v>
      </c>
      <c r="K6" s="432"/>
      <c r="L6" s="157">
        <v>2323.81</v>
      </c>
      <c r="M6" s="432"/>
      <c r="N6" s="163" t="s">
        <v>1940</v>
      </c>
    </row>
    <row r="7" spans="1:14" ht="32.25" customHeight="1">
      <c r="A7" s="430"/>
      <c r="B7" s="431"/>
      <c r="C7" s="185" t="s">
        <v>2089</v>
      </c>
      <c r="D7" s="184">
        <v>1.667</v>
      </c>
      <c r="E7" s="165" t="s">
        <v>2088</v>
      </c>
      <c r="F7" s="159" t="s">
        <v>2060</v>
      </c>
      <c r="G7" s="186">
        <v>3.0000000000000001E-3</v>
      </c>
      <c r="H7" s="157">
        <v>4450.3900000000003</v>
      </c>
      <c r="I7" s="432"/>
      <c r="J7" s="157">
        <v>4450.3900000000003</v>
      </c>
      <c r="K7" s="432"/>
      <c r="L7" s="157">
        <v>4450.3900000000003</v>
      </c>
      <c r="M7" s="432"/>
      <c r="N7" s="163" t="s">
        <v>1940</v>
      </c>
    </row>
    <row r="8" spans="1:14" ht="21.75" customHeight="1">
      <c r="A8" s="430"/>
      <c r="B8" s="431"/>
      <c r="C8" s="185" t="s">
        <v>2087</v>
      </c>
      <c r="D8" s="184">
        <v>0.24129999999999999</v>
      </c>
      <c r="E8" s="165" t="s">
        <v>2086</v>
      </c>
      <c r="F8" s="167">
        <v>2011</v>
      </c>
      <c r="G8" s="186">
        <v>3.0000000000000001E-3</v>
      </c>
      <c r="H8" s="157">
        <v>1547.7</v>
      </c>
      <c r="I8" s="432"/>
      <c r="J8" s="157">
        <v>1547.7</v>
      </c>
      <c r="K8" s="432"/>
      <c r="L8" s="157">
        <v>1547.7</v>
      </c>
      <c r="M8" s="432"/>
      <c r="N8" s="163" t="s">
        <v>1940</v>
      </c>
    </row>
    <row r="9" spans="1:14" ht="22.5" customHeight="1">
      <c r="A9" s="430">
        <v>3</v>
      </c>
      <c r="B9" s="431" t="s">
        <v>2085</v>
      </c>
      <c r="C9" s="173">
        <v>27</v>
      </c>
      <c r="D9" s="161">
        <v>0.2311</v>
      </c>
      <c r="E9" s="160" t="s">
        <v>2084</v>
      </c>
      <c r="F9" s="159" t="s">
        <v>2060</v>
      </c>
      <c r="G9" s="186">
        <v>3.0000000000000001E-3</v>
      </c>
      <c r="H9" s="157">
        <v>2347.52</v>
      </c>
      <c r="I9" s="432">
        <f>H9+H10</f>
        <v>6481.83</v>
      </c>
      <c r="J9" s="157">
        <v>2347.52</v>
      </c>
      <c r="K9" s="432">
        <f>J9+J10</f>
        <v>6481.83</v>
      </c>
      <c r="L9" s="157">
        <v>2347.52</v>
      </c>
      <c r="M9" s="432">
        <f>L9+L10</f>
        <v>6481.83</v>
      </c>
      <c r="N9" s="163" t="s">
        <v>1940</v>
      </c>
    </row>
    <row r="10" spans="1:14" ht="22.5" customHeight="1">
      <c r="A10" s="433"/>
      <c r="B10" s="434"/>
      <c r="C10" s="162" t="s">
        <v>2083</v>
      </c>
      <c r="D10" s="161">
        <v>0.40699999999999997</v>
      </c>
      <c r="E10" s="160" t="s">
        <v>2082</v>
      </c>
      <c r="F10" s="159" t="s">
        <v>2060</v>
      </c>
      <c r="G10" s="186">
        <v>3.0000000000000001E-3</v>
      </c>
      <c r="H10" s="157">
        <v>4134.3100000000004</v>
      </c>
      <c r="I10" s="432"/>
      <c r="J10" s="157">
        <v>4134.3100000000004</v>
      </c>
      <c r="K10" s="432"/>
      <c r="L10" s="157">
        <v>4134.3100000000004</v>
      </c>
      <c r="M10" s="432"/>
      <c r="N10" s="163" t="s">
        <v>1940</v>
      </c>
    </row>
    <row r="11" spans="1:14" ht="30.75" customHeight="1">
      <c r="A11" s="317">
        <v>4</v>
      </c>
      <c r="B11" s="318" t="s">
        <v>2081</v>
      </c>
      <c r="C11" s="162" t="s">
        <v>2080</v>
      </c>
      <c r="D11" s="161">
        <v>7.8700000000000006E-2</v>
      </c>
      <c r="E11" s="160" t="s">
        <v>2079</v>
      </c>
      <c r="F11" s="159" t="s">
        <v>2060</v>
      </c>
      <c r="G11" s="186">
        <v>3.0000000000000001E-3</v>
      </c>
      <c r="H11" s="157">
        <v>773.7</v>
      </c>
      <c r="I11" s="316">
        <v>773.7</v>
      </c>
      <c r="J11" s="157">
        <v>773.7</v>
      </c>
      <c r="K11" s="316">
        <v>773.7</v>
      </c>
      <c r="L11" s="157">
        <v>773.7</v>
      </c>
      <c r="M11" s="316">
        <v>773.7</v>
      </c>
      <c r="N11" s="163" t="s">
        <v>1940</v>
      </c>
    </row>
    <row r="12" spans="1:14" ht="30.75" customHeight="1">
      <c r="A12" s="430">
        <v>5</v>
      </c>
      <c r="B12" s="431" t="s">
        <v>2078</v>
      </c>
      <c r="C12" s="185" t="s">
        <v>2077</v>
      </c>
      <c r="D12" s="184">
        <v>0.113</v>
      </c>
      <c r="E12" s="165" t="s">
        <v>2076</v>
      </c>
      <c r="F12" s="159" t="s">
        <v>2060</v>
      </c>
      <c r="G12" s="186">
        <v>3.0000000000000001E-3</v>
      </c>
      <c r="H12" s="157">
        <v>666.24</v>
      </c>
      <c r="I12" s="432">
        <f>H12+H13+H14+H15</f>
        <v>5487.45</v>
      </c>
      <c r="J12" s="157">
        <v>666.24</v>
      </c>
      <c r="K12" s="432">
        <f>J12+J13+J14+J15</f>
        <v>5487.45</v>
      </c>
      <c r="L12" s="157">
        <v>666.24</v>
      </c>
      <c r="M12" s="432">
        <f>L12+L13+L14+L15</f>
        <v>5487.45</v>
      </c>
      <c r="N12" s="163" t="s">
        <v>1940</v>
      </c>
    </row>
    <row r="13" spans="1:14" ht="31.5" customHeight="1">
      <c r="A13" s="430"/>
      <c r="B13" s="431"/>
      <c r="C13" s="167">
        <v>1253</v>
      </c>
      <c r="D13" s="184">
        <v>4.87E-2</v>
      </c>
      <c r="E13" s="165" t="s">
        <v>2075</v>
      </c>
      <c r="F13" s="159" t="s">
        <v>2060</v>
      </c>
      <c r="G13" s="186">
        <v>3.0000000000000001E-3</v>
      </c>
      <c r="H13" s="157">
        <v>282.57</v>
      </c>
      <c r="I13" s="432"/>
      <c r="J13" s="157">
        <v>282.57</v>
      </c>
      <c r="K13" s="432"/>
      <c r="L13" s="157">
        <v>282.57</v>
      </c>
      <c r="M13" s="432"/>
      <c r="N13" s="163" t="s">
        <v>1940</v>
      </c>
    </row>
    <row r="14" spans="1:14" ht="28.5" customHeight="1">
      <c r="A14" s="430"/>
      <c r="B14" s="431"/>
      <c r="C14" s="185" t="s">
        <v>2074</v>
      </c>
      <c r="D14" s="184">
        <v>0.59909999999999997</v>
      </c>
      <c r="E14" s="165" t="s">
        <v>2073</v>
      </c>
      <c r="F14" s="159" t="s">
        <v>2060</v>
      </c>
      <c r="G14" s="186">
        <v>3.0000000000000001E-3</v>
      </c>
      <c r="H14" s="157">
        <v>3620.67</v>
      </c>
      <c r="I14" s="432"/>
      <c r="J14" s="157">
        <v>3620.67</v>
      </c>
      <c r="K14" s="432"/>
      <c r="L14" s="157">
        <v>3620.67</v>
      </c>
      <c r="M14" s="432"/>
      <c r="N14" s="163" t="s">
        <v>1940</v>
      </c>
    </row>
    <row r="15" spans="1:14" ht="21.75" customHeight="1">
      <c r="A15" s="430"/>
      <c r="B15" s="431"/>
      <c r="C15" s="185" t="s">
        <v>2072</v>
      </c>
      <c r="D15" s="184">
        <v>0.76439999999999997</v>
      </c>
      <c r="E15" s="165" t="s">
        <v>2071</v>
      </c>
      <c r="F15" s="167">
        <v>2011</v>
      </c>
      <c r="G15" s="186">
        <v>3.0000000000000001E-3</v>
      </c>
      <c r="H15" s="157">
        <v>917.97</v>
      </c>
      <c r="I15" s="432"/>
      <c r="J15" s="157">
        <v>917.97</v>
      </c>
      <c r="K15" s="432"/>
      <c r="L15" s="157">
        <v>917.97</v>
      </c>
      <c r="M15" s="432"/>
      <c r="N15" s="163" t="s">
        <v>1940</v>
      </c>
    </row>
    <row r="16" spans="1:14" ht="29.25" customHeight="1">
      <c r="A16" s="314">
        <v>6</v>
      </c>
      <c r="B16" s="315" t="s">
        <v>2070</v>
      </c>
      <c r="C16" s="322">
        <v>35</v>
      </c>
      <c r="D16" s="323">
        <v>0.14979999999999999</v>
      </c>
      <c r="E16" s="315" t="s">
        <v>2069</v>
      </c>
      <c r="F16" s="159" t="s">
        <v>2060</v>
      </c>
      <c r="G16" s="186">
        <v>3.0000000000000001E-3</v>
      </c>
      <c r="H16" s="157">
        <v>6659.45</v>
      </c>
      <c r="I16" s="316">
        <v>6659.45</v>
      </c>
      <c r="J16" s="157">
        <v>6659.45</v>
      </c>
      <c r="K16" s="316">
        <v>6659.45</v>
      </c>
      <c r="L16" s="157">
        <v>6659.45</v>
      </c>
      <c r="M16" s="316">
        <v>6659.45</v>
      </c>
      <c r="N16" s="163" t="s">
        <v>1940</v>
      </c>
    </row>
    <row r="17" spans="1:14" ht="33" customHeight="1">
      <c r="A17" s="314">
        <v>7</v>
      </c>
      <c r="B17" s="315" t="s">
        <v>2068</v>
      </c>
      <c r="C17" s="322">
        <v>52</v>
      </c>
      <c r="D17" s="323">
        <v>0.16400000000000001</v>
      </c>
      <c r="E17" s="315" t="s">
        <v>2067</v>
      </c>
      <c r="F17" s="167">
        <v>2017</v>
      </c>
      <c r="G17" s="186">
        <f>2%/10/2*3</f>
        <v>3.0000000000000001E-3</v>
      </c>
      <c r="H17" s="157">
        <v>2544.9</v>
      </c>
      <c r="I17" s="316">
        <v>2544.9</v>
      </c>
      <c r="J17" s="157">
        <v>2544.9</v>
      </c>
      <c r="K17" s="316">
        <v>2544.9</v>
      </c>
      <c r="L17" s="157">
        <v>2544.9</v>
      </c>
      <c r="M17" s="316">
        <v>2544.9</v>
      </c>
      <c r="N17" s="316"/>
    </row>
    <row r="18" spans="1:14" ht="26.25" customHeight="1">
      <c r="A18" s="430">
        <v>8</v>
      </c>
      <c r="B18" s="431" t="s">
        <v>2066</v>
      </c>
      <c r="C18" s="322" t="s">
        <v>2065</v>
      </c>
      <c r="D18" s="161">
        <v>7.9699999999999993E-2</v>
      </c>
      <c r="E18" s="160" t="s">
        <v>2064</v>
      </c>
      <c r="F18" s="159" t="s">
        <v>2060</v>
      </c>
      <c r="G18" s="186">
        <v>3.0000000000000001E-3</v>
      </c>
      <c r="H18" s="157">
        <v>236.23</v>
      </c>
      <c r="I18" s="432">
        <v>6906.09</v>
      </c>
      <c r="J18" s="157">
        <v>236.23</v>
      </c>
      <c r="K18" s="432">
        <v>6906.09</v>
      </c>
      <c r="L18" s="157">
        <v>236.23</v>
      </c>
      <c r="M18" s="432">
        <v>6906.09</v>
      </c>
      <c r="N18" s="163" t="s">
        <v>1940</v>
      </c>
    </row>
    <row r="19" spans="1:14" ht="23.25" customHeight="1">
      <c r="A19" s="430"/>
      <c r="B19" s="431"/>
      <c r="C19" s="174">
        <v>54</v>
      </c>
      <c r="D19" s="161">
        <v>0.50900000000000001</v>
      </c>
      <c r="E19" s="160" t="s">
        <v>2063</v>
      </c>
      <c r="F19" s="159" t="s">
        <v>2060</v>
      </c>
      <c r="G19" s="186">
        <v>3.0000000000000001E-3</v>
      </c>
      <c r="H19" s="157">
        <v>5499.8</v>
      </c>
      <c r="I19" s="432"/>
      <c r="J19" s="157">
        <v>5499.8</v>
      </c>
      <c r="K19" s="432"/>
      <c r="L19" s="157">
        <v>5499.8</v>
      </c>
      <c r="M19" s="432"/>
      <c r="N19" s="163" t="s">
        <v>1940</v>
      </c>
    </row>
    <row r="20" spans="1:14" ht="34.5" customHeight="1">
      <c r="A20" s="430"/>
      <c r="B20" s="431"/>
      <c r="C20" s="322" t="s">
        <v>2062</v>
      </c>
      <c r="D20" s="323">
        <f>0.9793-0.509</f>
        <v>0.47029999999999994</v>
      </c>
      <c r="E20" s="315" t="s">
        <v>2061</v>
      </c>
      <c r="F20" s="159" t="s">
        <v>2060</v>
      </c>
      <c r="G20" s="186">
        <v>3.0000000000000001E-3</v>
      </c>
      <c r="H20" s="157">
        <v>1170.06</v>
      </c>
      <c r="I20" s="432"/>
      <c r="J20" s="157">
        <v>1170.06</v>
      </c>
      <c r="K20" s="432"/>
      <c r="L20" s="157">
        <v>1170.06</v>
      </c>
      <c r="M20" s="432"/>
      <c r="N20" s="163" t="s">
        <v>1940</v>
      </c>
    </row>
    <row r="21" spans="1:14" ht="21.75" customHeight="1">
      <c r="A21" s="430">
        <v>9</v>
      </c>
      <c r="B21" s="431" t="s">
        <v>2059</v>
      </c>
      <c r="C21" s="322">
        <v>46</v>
      </c>
      <c r="D21" s="323">
        <v>4.7899999999999998E-2</v>
      </c>
      <c r="E21" s="315" t="s">
        <v>2058</v>
      </c>
      <c r="F21" s="167">
        <v>2017</v>
      </c>
      <c r="G21" s="186">
        <f>1%/10*3</f>
        <v>3.0000000000000001E-3</v>
      </c>
      <c r="H21" s="157">
        <v>770.1</v>
      </c>
      <c r="I21" s="432">
        <v>11314.37</v>
      </c>
      <c r="J21" s="157">
        <v>770.1</v>
      </c>
      <c r="K21" s="432">
        <v>11314.37</v>
      </c>
      <c r="L21" s="157">
        <v>770.1</v>
      </c>
      <c r="M21" s="432">
        <v>11314.37</v>
      </c>
      <c r="N21" s="316"/>
    </row>
    <row r="22" spans="1:14" ht="21.75" customHeight="1">
      <c r="A22" s="430"/>
      <c r="B22" s="431"/>
      <c r="C22" s="322" t="s">
        <v>2057</v>
      </c>
      <c r="D22" s="323">
        <v>7.1300000000000002E-2</v>
      </c>
      <c r="E22" s="315" t="s">
        <v>2056</v>
      </c>
      <c r="F22" s="167">
        <v>2012</v>
      </c>
      <c r="G22" s="186">
        <v>3.0000000000000001E-3</v>
      </c>
      <c r="H22" s="157">
        <v>2288.86</v>
      </c>
      <c r="I22" s="432"/>
      <c r="J22" s="157">
        <v>2288.86</v>
      </c>
      <c r="K22" s="432"/>
      <c r="L22" s="157">
        <v>2288.86</v>
      </c>
      <c r="M22" s="432"/>
      <c r="N22" s="163" t="s">
        <v>1940</v>
      </c>
    </row>
    <row r="23" spans="1:14" ht="21.75" customHeight="1">
      <c r="A23" s="430"/>
      <c r="B23" s="431"/>
      <c r="C23" s="174">
        <v>59</v>
      </c>
      <c r="D23" s="323">
        <v>0.1857</v>
      </c>
      <c r="E23" s="315" t="s">
        <v>2055</v>
      </c>
      <c r="F23" s="167">
        <v>2012</v>
      </c>
      <c r="G23" s="186">
        <v>3.0000000000000001E-3</v>
      </c>
      <c r="H23" s="157">
        <v>8255.41</v>
      </c>
      <c r="I23" s="432"/>
      <c r="J23" s="157">
        <v>8255.41</v>
      </c>
      <c r="K23" s="432"/>
      <c r="L23" s="157">
        <v>8255.41</v>
      </c>
      <c r="M23" s="432"/>
      <c r="N23" s="163" t="s">
        <v>1940</v>
      </c>
    </row>
    <row r="24" spans="1:14" ht="35.25" customHeight="1">
      <c r="A24" s="430">
        <v>10</v>
      </c>
      <c r="B24" s="431" t="s">
        <v>2054</v>
      </c>
      <c r="C24" s="445" t="s">
        <v>2053</v>
      </c>
      <c r="D24" s="447">
        <v>0.47939999999999999</v>
      </c>
      <c r="E24" s="431" t="s">
        <v>2052</v>
      </c>
      <c r="F24" s="167">
        <v>2009</v>
      </c>
      <c r="G24" s="186">
        <f>1.5%/5</f>
        <v>3.0000000000000001E-3</v>
      </c>
      <c r="H24" s="157">
        <v>2308.96</v>
      </c>
      <c r="I24" s="432">
        <f>H24+H25</f>
        <v>2773.23</v>
      </c>
      <c r="J24" s="157">
        <v>2308.96</v>
      </c>
      <c r="K24" s="432">
        <f>J24+J25</f>
        <v>2773.23</v>
      </c>
      <c r="L24" s="157">
        <v>2308.96</v>
      </c>
      <c r="M24" s="432">
        <f>L24+L25</f>
        <v>2773.23</v>
      </c>
      <c r="N24" s="172" t="s">
        <v>1956</v>
      </c>
    </row>
    <row r="25" spans="1:14" ht="28.5" customHeight="1">
      <c r="A25" s="430"/>
      <c r="B25" s="431"/>
      <c r="C25" s="446"/>
      <c r="D25" s="448"/>
      <c r="E25" s="431"/>
      <c r="F25" s="167">
        <v>2012</v>
      </c>
      <c r="G25" s="186">
        <f>3%/10</f>
        <v>3.0000000000000001E-3</v>
      </c>
      <c r="H25" s="157">
        <v>464.27</v>
      </c>
      <c r="I25" s="432"/>
      <c r="J25" s="157">
        <v>464.27</v>
      </c>
      <c r="K25" s="432"/>
      <c r="L25" s="157">
        <v>464.27</v>
      </c>
      <c r="M25" s="432"/>
      <c r="N25" s="172" t="s">
        <v>1956</v>
      </c>
    </row>
    <row r="26" spans="1:14" ht="27.75" customHeight="1">
      <c r="A26" s="314">
        <v>11</v>
      </c>
      <c r="B26" s="315" t="s">
        <v>2051</v>
      </c>
      <c r="C26" s="174">
        <v>1415</v>
      </c>
      <c r="D26" s="323">
        <v>4.4900000000000002E-2</v>
      </c>
      <c r="E26" s="315" t="s">
        <v>2050</v>
      </c>
      <c r="F26" s="167">
        <v>2012</v>
      </c>
      <c r="G26" s="186">
        <v>3.0000000000000001E-3</v>
      </c>
      <c r="H26" s="157">
        <v>292.04000000000002</v>
      </c>
      <c r="I26" s="316">
        <v>292.04000000000002</v>
      </c>
      <c r="J26" s="157">
        <v>292.04000000000002</v>
      </c>
      <c r="K26" s="316">
        <v>292.04000000000002</v>
      </c>
      <c r="L26" s="157">
        <v>292.04000000000002</v>
      </c>
      <c r="M26" s="316">
        <v>292.04000000000002</v>
      </c>
      <c r="N26" s="163" t="s">
        <v>1940</v>
      </c>
    </row>
    <row r="27" spans="1:14" ht="50.25" customHeight="1">
      <c r="A27" s="314">
        <v>12</v>
      </c>
      <c r="B27" s="318" t="s">
        <v>2049</v>
      </c>
      <c r="C27" s="322" t="s">
        <v>2048</v>
      </c>
      <c r="D27" s="323">
        <v>12.2841</v>
      </c>
      <c r="E27" s="315" t="s">
        <v>2047</v>
      </c>
      <c r="F27" s="167">
        <v>2013</v>
      </c>
      <c r="G27" s="158">
        <v>3.0000000000000001E-3</v>
      </c>
      <c r="H27" s="157">
        <v>6195</v>
      </c>
      <c r="I27" s="316">
        <v>6195</v>
      </c>
      <c r="J27" s="157">
        <v>6195</v>
      </c>
      <c r="K27" s="316">
        <v>6195</v>
      </c>
      <c r="L27" s="157">
        <v>6195</v>
      </c>
      <c r="M27" s="316">
        <v>6195</v>
      </c>
      <c r="N27" s="316"/>
    </row>
    <row r="28" spans="1:14" s="140" customFormat="1" ht="50.25" customHeight="1">
      <c r="A28" s="314">
        <v>13</v>
      </c>
      <c r="B28" s="315" t="s">
        <v>2046</v>
      </c>
      <c r="C28" s="322" t="s">
        <v>2045</v>
      </c>
      <c r="D28" s="323">
        <f>0.6785+0.0099</f>
        <v>0.68840000000000001</v>
      </c>
      <c r="E28" s="315" t="s">
        <v>2044</v>
      </c>
      <c r="F28" s="159">
        <v>2017</v>
      </c>
      <c r="G28" s="186">
        <v>0.03</v>
      </c>
      <c r="H28" s="157">
        <v>34806</v>
      </c>
      <c r="I28" s="316">
        <v>34806</v>
      </c>
      <c r="J28" s="157">
        <v>34806</v>
      </c>
      <c r="K28" s="316">
        <v>34806</v>
      </c>
      <c r="L28" s="157">
        <v>34806</v>
      </c>
      <c r="M28" s="316">
        <v>34806</v>
      </c>
      <c r="N28" s="316"/>
    </row>
    <row r="29" spans="1:14" ht="33.75" customHeight="1">
      <c r="A29" s="314">
        <v>14</v>
      </c>
      <c r="B29" s="315" t="s">
        <v>2043</v>
      </c>
      <c r="C29" s="322" t="s">
        <v>2042</v>
      </c>
      <c r="D29" s="323">
        <v>1.9531000000000001</v>
      </c>
      <c r="E29" s="315" t="s">
        <v>2041</v>
      </c>
      <c r="F29" s="159">
        <v>2017</v>
      </c>
      <c r="G29" s="158">
        <v>0.03</v>
      </c>
      <c r="H29" s="157">
        <v>17484</v>
      </c>
      <c r="I29" s="316">
        <v>17484</v>
      </c>
      <c r="J29" s="157">
        <v>17484</v>
      </c>
      <c r="K29" s="316">
        <v>17484</v>
      </c>
      <c r="L29" s="157">
        <v>17484</v>
      </c>
      <c r="M29" s="316">
        <v>17484</v>
      </c>
      <c r="N29" s="316"/>
    </row>
    <row r="30" spans="1:14" ht="36" customHeight="1">
      <c r="A30" s="430">
        <v>15</v>
      </c>
      <c r="B30" s="441" t="s">
        <v>2040</v>
      </c>
      <c r="C30" s="322" t="s">
        <v>2039</v>
      </c>
      <c r="D30" s="323">
        <v>8.3000000000000001E-3</v>
      </c>
      <c r="E30" s="315" t="s">
        <v>2038</v>
      </c>
      <c r="F30" s="159">
        <v>2017</v>
      </c>
      <c r="G30" s="158">
        <v>0.01</v>
      </c>
      <c r="H30" s="157">
        <v>54.44</v>
      </c>
      <c r="I30" s="443">
        <v>182.84</v>
      </c>
      <c r="J30" s="157">
        <v>57.72</v>
      </c>
      <c r="K30" s="443">
        <v>186.12</v>
      </c>
      <c r="L30" s="157">
        <v>61</v>
      </c>
      <c r="M30" s="443">
        <v>189.4</v>
      </c>
      <c r="N30" s="320"/>
    </row>
    <row r="31" spans="1:14" ht="32.25" customHeight="1">
      <c r="A31" s="433"/>
      <c r="B31" s="442"/>
      <c r="C31" s="185" t="s">
        <v>2037</v>
      </c>
      <c r="D31" s="184">
        <f>0.0025+0.0173</f>
        <v>1.9799999999999998E-2</v>
      </c>
      <c r="E31" s="165" t="s">
        <v>1919</v>
      </c>
      <c r="F31" s="159">
        <v>2011</v>
      </c>
      <c r="G31" s="158">
        <v>0.01</v>
      </c>
      <c r="H31" s="157">
        <v>128.4</v>
      </c>
      <c r="I31" s="444"/>
      <c r="J31" s="157">
        <v>128.4</v>
      </c>
      <c r="K31" s="444"/>
      <c r="L31" s="157">
        <v>128.4</v>
      </c>
      <c r="M31" s="444"/>
      <c r="N31" s="163" t="s">
        <v>1940</v>
      </c>
    </row>
    <row r="32" spans="1:14" ht="34.5" customHeight="1">
      <c r="A32" s="430">
        <v>16</v>
      </c>
      <c r="B32" s="431" t="s">
        <v>2036</v>
      </c>
      <c r="C32" s="167">
        <v>142</v>
      </c>
      <c r="D32" s="184">
        <v>8.5999999999999993E-2</v>
      </c>
      <c r="E32" s="165" t="s">
        <v>2035</v>
      </c>
      <c r="F32" s="167">
        <v>2012</v>
      </c>
      <c r="G32" s="158">
        <f>3%/10</f>
        <v>3.0000000000000001E-3</v>
      </c>
      <c r="H32" s="157">
        <v>2667.54</v>
      </c>
      <c r="I32" s="432">
        <v>19346.580000000002</v>
      </c>
      <c r="J32" s="157">
        <v>2667.54</v>
      </c>
      <c r="K32" s="432">
        <v>19346.580000000002</v>
      </c>
      <c r="L32" s="157">
        <v>2667.54</v>
      </c>
      <c r="M32" s="432">
        <v>19346.580000000002</v>
      </c>
      <c r="N32" s="163" t="s">
        <v>1940</v>
      </c>
    </row>
    <row r="33" spans="1:14" ht="34.5" customHeight="1">
      <c r="A33" s="430"/>
      <c r="B33" s="431"/>
      <c r="C33" s="185" t="s">
        <v>2034</v>
      </c>
      <c r="D33" s="184">
        <v>6.0999999999999999E-2</v>
      </c>
      <c r="E33" s="165" t="s">
        <v>2033</v>
      </c>
      <c r="F33" s="167">
        <v>2012</v>
      </c>
      <c r="G33" s="158">
        <f>3%/10</f>
        <v>3.0000000000000001E-3</v>
      </c>
      <c r="H33" s="157">
        <v>2400.1</v>
      </c>
      <c r="I33" s="432"/>
      <c r="J33" s="157">
        <v>2400.1</v>
      </c>
      <c r="K33" s="432"/>
      <c r="L33" s="157">
        <v>2400.1</v>
      </c>
      <c r="M33" s="432"/>
      <c r="N33" s="163" t="s">
        <v>1940</v>
      </c>
    </row>
    <row r="34" spans="1:14" ht="34.5" customHeight="1">
      <c r="A34" s="430"/>
      <c r="B34" s="431"/>
      <c r="C34" s="185" t="s">
        <v>2032</v>
      </c>
      <c r="D34" s="184">
        <v>7.7399999999999997E-2</v>
      </c>
      <c r="E34" s="165" t="s">
        <v>2031</v>
      </c>
      <c r="F34" s="167">
        <v>2012</v>
      </c>
      <c r="G34" s="158">
        <f>3%/10</f>
        <v>3.0000000000000001E-3</v>
      </c>
      <c r="H34" s="157">
        <v>3540.29</v>
      </c>
      <c r="I34" s="432"/>
      <c r="J34" s="157">
        <v>3540.29</v>
      </c>
      <c r="K34" s="432"/>
      <c r="L34" s="157">
        <v>3540.29</v>
      </c>
      <c r="M34" s="432"/>
      <c r="N34" s="163" t="s">
        <v>1940</v>
      </c>
    </row>
    <row r="35" spans="1:14" ht="34.5" customHeight="1">
      <c r="A35" s="430"/>
      <c r="B35" s="431"/>
      <c r="C35" s="185" t="s">
        <v>2030</v>
      </c>
      <c r="D35" s="184">
        <v>0.17960000000000001</v>
      </c>
      <c r="E35" s="165" t="s">
        <v>2029</v>
      </c>
      <c r="F35" s="167">
        <v>2012</v>
      </c>
      <c r="G35" s="158">
        <f>3%/10</f>
        <v>3.0000000000000001E-3</v>
      </c>
      <c r="H35" s="157">
        <v>6795.72</v>
      </c>
      <c r="I35" s="432"/>
      <c r="J35" s="157">
        <v>6795.72</v>
      </c>
      <c r="K35" s="432"/>
      <c r="L35" s="157">
        <v>6795.72</v>
      </c>
      <c r="M35" s="432"/>
      <c r="N35" s="163" t="s">
        <v>1940</v>
      </c>
    </row>
    <row r="36" spans="1:14" ht="34.5" customHeight="1">
      <c r="A36" s="430"/>
      <c r="B36" s="431"/>
      <c r="C36" s="185" t="s">
        <v>2028</v>
      </c>
      <c r="D36" s="184">
        <v>6.3899999999999998E-2</v>
      </c>
      <c r="E36" s="165" t="s">
        <v>2027</v>
      </c>
      <c r="F36" s="167">
        <v>2012</v>
      </c>
      <c r="G36" s="158">
        <f>3%/10</f>
        <v>3.0000000000000001E-3</v>
      </c>
      <c r="H36" s="157">
        <v>1213.3800000000001</v>
      </c>
      <c r="I36" s="432"/>
      <c r="J36" s="157">
        <v>1213.3800000000001</v>
      </c>
      <c r="K36" s="432"/>
      <c r="L36" s="157">
        <v>1213.3800000000001</v>
      </c>
      <c r="M36" s="432"/>
      <c r="N36" s="163" t="s">
        <v>1940</v>
      </c>
    </row>
    <row r="37" spans="1:14" ht="34.5" customHeight="1">
      <c r="A37" s="430"/>
      <c r="B37" s="431"/>
      <c r="C37" s="185" t="s">
        <v>2026</v>
      </c>
      <c r="D37" s="184">
        <v>0.312</v>
      </c>
      <c r="E37" s="165" t="s">
        <v>2025</v>
      </c>
      <c r="F37" s="167">
        <v>2013</v>
      </c>
      <c r="G37" s="158">
        <f>1%/10*3</f>
        <v>3.0000000000000001E-3</v>
      </c>
      <c r="H37" s="157">
        <v>1868.44</v>
      </c>
      <c r="I37" s="432"/>
      <c r="J37" s="157">
        <v>1868.44</v>
      </c>
      <c r="K37" s="432"/>
      <c r="L37" s="157">
        <v>1868.44</v>
      </c>
      <c r="M37" s="432"/>
      <c r="N37" s="316"/>
    </row>
    <row r="38" spans="1:14" ht="20.25" customHeight="1">
      <c r="A38" s="430"/>
      <c r="B38" s="431"/>
      <c r="C38" s="185" t="s">
        <v>2024</v>
      </c>
      <c r="D38" s="184">
        <v>0.1623</v>
      </c>
      <c r="E38" s="165" t="s">
        <v>2023</v>
      </c>
      <c r="F38" s="167">
        <v>2013</v>
      </c>
      <c r="G38" s="158">
        <f>3%/10</f>
        <v>3.0000000000000001E-3</v>
      </c>
      <c r="H38" s="157">
        <v>652.92999999999995</v>
      </c>
      <c r="I38" s="432"/>
      <c r="J38" s="157">
        <v>652.92999999999995</v>
      </c>
      <c r="K38" s="432"/>
      <c r="L38" s="157">
        <v>652.92999999999995</v>
      </c>
      <c r="M38" s="432"/>
      <c r="N38" s="316"/>
    </row>
    <row r="39" spans="1:14" ht="20.25" customHeight="1">
      <c r="A39" s="430"/>
      <c r="B39" s="431"/>
      <c r="C39" s="185" t="s">
        <v>2022</v>
      </c>
      <c r="D39" s="184">
        <v>8.5000000000000006E-2</v>
      </c>
      <c r="E39" s="165" t="s">
        <v>2021</v>
      </c>
      <c r="F39" s="167">
        <v>2012</v>
      </c>
      <c r="G39" s="158">
        <f>3%/10</f>
        <v>3.0000000000000001E-3</v>
      </c>
      <c r="H39" s="157">
        <v>208.18</v>
      </c>
      <c r="I39" s="432"/>
      <c r="J39" s="157">
        <v>208.18</v>
      </c>
      <c r="K39" s="432"/>
      <c r="L39" s="157">
        <v>208.18</v>
      </c>
      <c r="M39" s="432"/>
      <c r="N39" s="163" t="s">
        <v>1940</v>
      </c>
    </row>
    <row r="40" spans="1:14" ht="29.25" customHeight="1">
      <c r="A40" s="314">
        <v>17</v>
      </c>
      <c r="B40" s="315" t="s">
        <v>2020</v>
      </c>
      <c r="C40" s="185" t="s">
        <v>2019</v>
      </c>
      <c r="D40" s="184">
        <v>3.3E-3</v>
      </c>
      <c r="E40" s="165" t="s">
        <v>2018</v>
      </c>
      <c r="F40" s="167">
        <v>2012</v>
      </c>
      <c r="G40" s="158">
        <v>0.01</v>
      </c>
      <c r="H40" s="157">
        <v>20.68</v>
      </c>
      <c r="I40" s="316">
        <v>20.68</v>
      </c>
      <c r="J40" s="157">
        <v>20.68</v>
      </c>
      <c r="K40" s="316">
        <v>20.68</v>
      </c>
      <c r="L40" s="157">
        <v>20.68</v>
      </c>
      <c r="M40" s="316">
        <v>20.68</v>
      </c>
      <c r="N40" s="163" t="s">
        <v>1940</v>
      </c>
    </row>
    <row r="41" spans="1:14" ht="36" customHeight="1">
      <c r="A41" s="314">
        <v>18</v>
      </c>
      <c r="B41" s="315" t="s">
        <v>2017</v>
      </c>
      <c r="C41" s="322" t="s">
        <v>2016</v>
      </c>
      <c r="D41" s="323">
        <v>0.13830000000000001</v>
      </c>
      <c r="E41" s="315" t="s">
        <v>2015</v>
      </c>
      <c r="F41" s="167">
        <v>2012</v>
      </c>
      <c r="G41" s="158">
        <v>0.03</v>
      </c>
      <c r="H41" s="157">
        <v>13759.74</v>
      </c>
      <c r="I41" s="316">
        <v>13759.74</v>
      </c>
      <c r="J41" s="157">
        <v>13759.74</v>
      </c>
      <c r="K41" s="316">
        <v>13759.74</v>
      </c>
      <c r="L41" s="157">
        <v>13759.74</v>
      </c>
      <c r="M41" s="316">
        <v>13759.74</v>
      </c>
      <c r="N41" s="163" t="s">
        <v>1940</v>
      </c>
    </row>
    <row r="42" spans="1:14" ht="55.5" customHeight="1">
      <c r="A42" s="314">
        <v>19</v>
      </c>
      <c r="B42" s="315" t="s">
        <v>2014</v>
      </c>
      <c r="C42" s="322" t="s">
        <v>2013</v>
      </c>
      <c r="D42" s="323">
        <v>6.8000000000000005E-2</v>
      </c>
      <c r="E42" s="315" t="s">
        <v>2012</v>
      </c>
      <c r="F42" s="167">
        <v>2013</v>
      </c>
      <c r="G42" s="158">
        <f>0.3%*10</f>
        <v>0.03</v>
      </c>
      <c r="H42" s="157">
        <v>2481</v>
      </c>
      <c r="I42" s="316">
        <v>2481</v>
      </c>
      <c r="J42" s="157">
        <v>2481</v>
      </c>
      <c r="K42" s="316">
        <v>2481</v>
      </c>
      <c r="L42" s="157">
        <v>2481</v>
      </c>
      <c r="M42" s="316">
        <v>2481</v>
      </c>
      <c r="N42" s="316"/>
    </row>
    <row r="43" spans="1:14" ht="51.75" customHeight="1">
      <c r="A43" s="314">
        <v>20</v>
      </c>
      <c r="B43" s="315" t="s">
        <v>2011</v>
      </c>
      <c r="C43" s="174">
        <v>693</v>
      </c>
      <c r="D43" s="323">
        <v>9.9299999999999999E-2</v>
      </c>
      <c r="E43" s="315" t="s">
        <v>2010</v>
      </c>
      <c r="F43" s="159">
        <v>2009</v>
      </c>
      <c r="G43" s="158">
        <v>0.03</v>
      </c>
      <c r="H43" s="157">
        <v>7088.82</v>
      </c>
      <c r="I43" s="316">
        <v>7088.82</v>
      </c>
      <c r="J43" s="157">
        <v>7088.82</v>
      </c>
      <c r="K43" s="316">
        <v>7088.82</v>
      </c>
      <c r="L43" s="157">
        <v>7088.82</v>
      </c>
      <c r="M43" s="316">
        <v>7088.82</v>
      </c>
      <c r="N43" s="172" t="s">
        <v>1956</v>
      </c>
    </row>
    <row r="44" spans="1:14" ht="59.25" customHeight="1">
      <c r="A44" s="314">
        <v>21</v>
      </c>
      <c r="B44" s="315" t="s">
        <v>2009</v>
      </c>
      <c r="C44" s="174">
        <v>80</v>
      </c>
      <c r="D44" s="323">
        <v>8.8999999999999996E-2</v>
      </c>
      <c r="E44" s="315" t="s">
        <v>2008</v>
      </c>
      <c r="F44" s="167">
        <v>2013</v>
      </c>
      <c r="G44" s="158">
        <f>0.3%*10</f>
        <v>0.03</v>
      </c>
      <c r="H44" s="157">
        <v>12822</v>
      </c>
      <c r="I44" s="316">
        <v>12822</v>
      </c>
      <c r="J44" s="157">
        <v>12822</v>
      </c>
      <c r="K44" s="316">
        <v>12822</v>
      </c>
      <c r="L44" s="157">
        <v>12822</v>
      </c>
      <c r="M44" s="316">
        <v>12822</v>
      </c>
      <c r="N44" s="316"/>
    </row>
    <row r="45" spans="1:14" ht="40.5" customHeight="1">
      <c r="A45" s="314">
        <v>22</v>
      </c>
      <c r="B45" s="315" t="s">
        <v>1951</v>
      </c>
      <c r="C45" s="322" t="s">
        <v>2007</v>
      </c>
      <c r="D45" s="323">
        <v>0.11509999999999999</v>
      </c>
      <c r="E45" s="315" t="s">
        <v>2006</v>
      </c>
      <c r="F45" s="159">
        <v>2017</v>
      </c>
      <c r="G45" s="158">
        <v>0.03</v>
      </c>
      <c r="H45" s="157">
        <v>7318.62</v>
      </c>
      <c r="I45" s="316">
        <v>7318.62</v>
      </c>
      <c r="J45" s="157">
        <v>7318.62</v>
      </c>
      <c r="K45" s="316">
        <v>7318.62</v>
      </c>
      <c r="L45" s="157">
        <v>7318.62</v>
      </c>
      <c r="M45" s="316">
        <v>7318.62</v>
      </c>
      <c r="N45" s="172"/>
    </row>
    <row r="46" spans="1:14" ht="36" customHeight="1">
      <c r="A46" s="314">
        <v>23</v>
      </c>
      <c r="B46" s="315" t="s">
        <v>1945</v>
      </c>
      <c r="C46" s="314" t="s">
        <v>2005</v>
      </c>
      <c r="D46" s="323">
        <v>0.28839999999999999</v>
      </c>
      <c r="E46" s="315" t="s">
        <v>2004</v>
      </c>
      <c r="F46" s="159">
        <v>2013</v>
      </c>
      <c r="G46" s="158">
        <f>10*0.3%</f>
        <v>0.03</v>
      </c>
      <c r="H46" s="157">
        <v>17250</v>
      </c>
      <c r="I46" s="316">
        <f>575000*0.03</f>
        <v>17250</v>
      </c>
      <c r="J46" s="157">
        <v>17250</v>
      </c>
      <c r="K46" s="316">
        <f>575000*0.03</f>
        <v>17250</v>
      </c>
      <c r="L46" s="157">
        <v>17250</v>
      </c>
      <c r="M46" s="316">
        <f>575000*0.03</f>
        <v>17250</v>
      </c>
      <c r="N46" s="316"/>
    </row>
    <row r="47" spans="1:14" ht="48" customHeight="1">
      <c r="A47" s="314">
        <v>24</v>
      </c>
      <c r="B47" s="315" t="s">
        <v>1945</v>
      </c>
      <c r="C47" s="322" t="s">
        <v>2003</v>
      </c>
      <c r="D47" s="323">
        <v>3.6700000000000003E-2</v>
      </c>
      <c r="E47" s="315" t="s">
        <v>2002</v>
      </c>
      <c r="F47" s="159">
        <v>2009</v>
      </c>
      <c r="G47" s="158">
        <v>0.03</v>
      </c>
      <c r="H47" s="157">
        <v>771.03</v>
      </c>
      <c r="I47" s="316">
        <v>771.03</v>
      </c>
      <c r="J47" s="316">
        <v>771.03</v>
      </c>
      <c r="K47" s="316">
        <v>771.03</v>
      </c>
      <c r="L47" s="316">
        <v>771.03</v>
      </c>
      <c r="M47" s="316">
        <v>771.03</v>
      </c>
      <c r="N47" s="172" t="s">
        <v>1956</v>
      </c>
    </row>
    <row r="48" spans="1:14" ht="68.25" customHeight="1">
      <c r="A48" s="314">
        <v>25</v>
      </c>
      <c r="B48" s="315" t="s">
        <v>1945</v>
      </c>
      <c r="C48" s="322" t="s">
        <v>2001</v>
      </c>
      <c r="D48" s="323">
        <v>3.7100000000000001E-2</v>
      </c>
      <c r="E48" s="315" t="s">
        <v>2000</v>
      </c>
      <c r="F48" s="159">
        <v>2013</v>
      </c>
      <c r="G48" s="158">
        <v>0.03</v>
      </c>
      <c r="H48" s="157">
        <v>3000</v>
      </c>
      <c r="I48" s="316">
        <f>H48</f>
        <v>3000</v>
      </c>
      <c r="J48" s="157">
        <v>3000</v>
      </c>
      <c r="K48" s="316">
        <f>J48</f>
        <v>3000</v>
      </c>
      <c r="L48" s="157">
        <v>3000</v>
      </c>
      <c r="M48" s="316">
        <f>L48</f>
        <v>3000</v>
      </c>
      <c r="N48" s="316"/>
    </row>
    <row r="49" spans="1:14" ht="37.5" customHeight="1">
      <c r="A49" s="314">
        <v>26</v>
      </c>
      <c r="B49" s="315" t="s">
        <v>1945</v>
      </c>
      <c r="C49" s="322" t="s">
        <v>1999</v>
      </c>
      <c r="D49" s="323">
        <v>0.12859999999999999</v>
      </c>
      <c r="E49" s="315" t="s">
        <v>1998</v>
      </c>
      <c r="F49" s="159">
        <v>2013</v>
      </c>
      <c r="G49" s="158">
        <v>0.03</v>
      </c>
      <c r="H49" s="157">
        <v>5887.32</v>
      </c>
      <c r="I49" s="316">
        <v>5887.32</v>
      </c>
      <c r="J49" s="157">
        <v>5887.32</v>
      </c>
      <c r="K49" s="316">
        <v>5887.32</v>
      </c>
      <c r="L49" s="157">
        <v>5887.32</v>
      </c>
      <c r="M49" s="316">
        <v>5887.32</v>
      </c>
      <c r="N49" s="316"/>
    </row>
    <row r="50" spans="1:14" ht="46.5" customHeight="1">
      <c r="A50" s="314">
        <v>27</v>
      </c>
      <c r="B50" s="315" t="s">
        <v>600</v>
      </c>
      <c r="C50" s="174">
        <v>28</v>
      </c>
      <c r="D50" s="323">
        <v>4.7500000000000001E-2</v>
      </c>
      <c r="E50" s="315" t="s">
        <v>1997</v>
      </c>
      <c r="F50" s="167">
        <v>2012</v>
      </c>
      <c r="G50" s="158">
        <f>3%/3</f>
        <v>0.01</v>
      </c>
      <c r="H50" s="157">
        <v>386.56</v>
      </c>
      <c r="I50" s="316">
        <v>386.56</v>
      </c>
      <c r="J50" s="157">
        <v>386.56</v>
      </c>
      <c r="K50" s="316">
        <v>386.56</v>
      </c>
      <c r="L50" s="157">
        <v>386.56</v>
      </c>
      <c r="M50" s="316">
        <v>386.56</v>
      </c>
      <c r="N50" s="163" t="s">
        <v>1940</v>
      </c>
    </row>
    <row r="51" spans="1:14" ht="40.5" customHeight="1">
      <c r="A51" s="314">
        <v>28</v>
      </c>
      <c r="B51" s="318" t="s">
        <v>1996</v>
      </c>
      <c r="C51" s="322" t="s">
        <v>1995</v>
      </c>
      <c r="D51" s="323">
        <v>0.73750000000000004</v>
      </c>
      <c r="E51" s="315" t="s">
        <v>1994</v>
      </c>
      <c r="F51" s="167">
        <v>2014</v>
      </c>
      <c r="G51" s="158">
        <v>0.01</v>
      </c>
      <c r="H51" s="157">
        <v>13652.6</v>
      </c>
      <c r="I51" s="316">
        <v>13652.6</v>
      </c>
      <c r="J51" s="157">
        <v>13652.6</v>
      </c>
      <c r="K51" s="316">
        <v>13652.6</v>
      </c>
      <c r="L51" s="157">
        <v>13652.6</v>
      </c>
      <c r="M51" s="316">
        <v>13652.6</v>
      </c>
      <c r="N51" s="316"/>
    </row>
    <row r="52" spans="1:14" ht="27.75" customHeight="1">
      <c r="A52" s="314">
        <v>29</v>
      </c>
      <c r="B52" s="175" t="s">
        <v>1945</v>
      </c>
      <c r="C52" s="162" t="s">
        <v>1993</v>
      </c>
      <c r="D52" s="183">
        <v>9.3899999999999997E-2</v>
      </c>
      <c r="E52" s="160" t="s">
        <v>1990</v>
      </c>
      <c r="F52" s="159">
        <v>2015</v>
      </c>
      <c r="G52" s="166">
        <v>0.03</v>
      </c>
      <c r="H52" s="157">
        <v>1395</v>
      </c>
      <c r="I52" s="316">
        <v>1395</v>
      </c>
      <c r="J52" s="157">
        <v>1395</v>
      </c>
      <c r="K52" s="316">
        <v>1395</v>
      </c>
      <c r="L52" s="157">
        <v>1395</v>
      </c>
      <c r="M52" s="316">
        <v>1395</v>
      </c>
      <c r="N52" s="316"/>
    </row>
    <row r="53" spans="1:14" ht="24.75" customHeight="1">
      <c r="A53" s="435">
        <v>30</v>
      </c>
      <c r="B53" s="438" t="s">
        <v>1992</v>
      </c>
      <c r="C53" s="182" t="s">
        <v>1991</v>
      </c>
      <c r="D53" s="181">
        <v>5.5500000000000001E-2</v>
      </c>
      <c r="E53" s="180" t="s">
        <v>1990</v>
      </c>
      <c r="F53" s="179" t="s">
        <v>1986</v>
      </c>
      <c r="G53" s="178" t="s">
        <v>1986</v>
      </c>
      <c r="H53" s="177">
        <v>0</v>
      </c>
      <c r="I53" s="176">
        <v>0</v>
      </c>
      <c r="J53" s="177">
        <v>0</v>
      </c>
      <c r="K53" s="176">
        <v>0</v>
      </c>
      <c r="L53" s="177">
        <v>0</v>
      </c>
      <c r="M53" s="176">
        <v>0</v>
      </c>
      <c r="N53" s="176"/>
    </row>
    <row r="54" spans="1:14" ht="33" customHeight="1">
      <c r="A54" s="436"/>
      <c r="B54" s="439"/>
      <c r="C54" s="182" t="s">
        <v>1989</v>
      </c>
      <c r="D54" s="181">
        <v>0.13389999999999999</v>
      </c>
      <c r="E54" s="180" t="s">
        <v>907</v>
      </c>
      <c r="F54" s="167">
        <v>2007</v>
      </c>
      <c r="G54" s="166">
        <v>0.03</v>
      </c>
      <c r="H54" s="177">
        <f>11101.77/11988*1339</f>
        <v>1240.012515015015</v>
      </c>
      <c r="I54" s="176">
        <f>H54</f>
        <v>1240.012515015015</v>
      </c>
      <c r="J54" s="177">
        <v>1240.01</v>
      </c>
      <c r="K54" s="176">
        <f>J54</f>
        <v>1240.01</v>
      </c>
      <c r="L54" s="177">
        <v>1240.01</v>
      </c>
      <c r="M54" s="176">
        <f>L54</f>
        <v>1240.01</v>
      </c>
      <c r="N54" s="351"/>
    </row>
    <row r="55" spans="1:14" ht="33" customHeight="1">
      <c r="A55" s="437"/>
      <c r="B55" s="440"/>
      <c r="C55" s="182" t="s">
        <v>1988</v>
      </c>
      <c r="D55" s="181">
        <v>0.24049999999999999</v>
      </c>
      <c r="E55" s="180" t="s">
        <v>1987</v>
      </c>
      <c r="F55" s="179" t="s">
        <v>1986</v>
      </c>
      <c r="G55" s="178" t="s">
        <v>1986</v>
      </c>
      <c r="H55" s="177">
        <v>0</v>
      </c>
      <c r="I55" s="176">
        <v>0</v>
      </c>
      <c r="J55" s="177">
        <v>0</v>
      </c>
      <c r="K55" s="176">
        <v>0</v>
      </c>
      <c r="L55" s="177">
        <v>0</v>
      </c>
      <c r="M55" s="176">
        <v>0</v>
      </c>
      <c r="N55" s="176"/>
    </row>
    <row r="56" spans="1:14" ht="40.5" customHeight="1">
      <c r="A56" s="314">
        <v>31</v>
      </c>
      <c r="B56" s="175" t="s">
        <v>1945</v>
      </c>
      <c r="C56" s="162" t="s">
        <v>1985</v>
      </c>
      <c r="D56" s="161">
        <v>0.1585</v>
      </c>
      <c r="E56" s="160" t="s">
        <v>1984</v>
      </c>
      <c r="F56" s="159">
        <v>2009</v>
      </c>
      <c r="G56" s="158">
        <v>0.03</v>
      </c>
      <c r="H56" s="157">
        <v>2894.85</v>
      </c>
      <c r="I56" s="316">
        <v>2894.85</v>
      </c>
      <c r="J56" s="157">
        <v>2894.85</v>
      </c>
      <c r="K56" s="316">
        <v>2894.85</v>
      </c>
      <c r="L56" s="157">
        <v>2894.85</v>
      </c>
      <c r="M56" s="316">
        <v>2894.85</v>
      </c>
      <c r="N56" s="172" t="s">
        <v>1956</v>
      </c>
    </row>
    <row r="57" spans="1:14" ht="42.75" customHeight="1">
      <c r="A57" s="314">
        <v>32</v>
      </c>
      <c r="B57" s="315" t="s">
        <v>1951</v>
      </c>
      <c r="C57" s="322" t="s">
        <v>1983</v>
      </c>
      <c r="D57" s="323">
        <v>0.1348</v>
      </c>
      <c r="E57" s="315" t="s">
        <v>1982</v>
      </c>
      <c r="F57" s="159">
        <v>2013</v>
      </c>
      <c r="G57" s="158">
        <v>0.03</v>
      </c>
      <c r="H57" s="157">
        <v>3564</v>
      </c>
      <c r="I57" s="316">
        <v>3564</v>
      </c>
      <c r="J57" s="157">
        <v>3564</v>
      </c>
      <c r="K57" s="316">
        <v>3564</v>
      </c>
      <c r="L57" s="157">
        <v>3564</v>
      </c>
      <c r="M57" s="316">
        <v>3564</v>
      </c>
      <c r="N57" s="316"/>
    </row>
    <row r="58" spans="1:14" ht="42" customHeight="1">
      <c r="A58" s="314">
        <v>33</v>
      </c>
      <c r="B58" s="160" t="s">
        <v>1945</v>
      </c>
      <c r="C58" s="322" t="s">
        <v>1981</v>
      </c>
      <c r="D58" s="323">
        <v>4.7E-2</v>
      </c>
      <c r="E58" s="315" t="s">
        <v>1980</v>
      </c>
      <c r="F58" s="159">
        <v>2011</v>
      </c>
      <c r="G58" s="158">
        <v>0.03</v>
      </c>
      <c r="H58" s="157">
        <v>2065.79</v>
      </c>
      <c r="I58" s="316">
        <v>2065.79</v>
      </c>
      <c r="J58" s="157">
        <v>2065.79</v>
      </c>
      <c r="K58" s="316">
        <v>2065.79</v>
      </c>
      <c r="L58" s="157">
        <v>2065.79</v>
      </c>
      <c r="M58" s="316">
        <v>2065.79</v>
      </c>
      <c r="N58" s="163" t="s">
        <v>1940</v>
      </c>
    </row>
    <row r="59" spans="1:14" ht="24" customHeight="1">
      <c r="A59" s="314">
        <v>34</v>
      </c>
      <c r="B59" s="319" t="s">
        <v>1945</v>
      </c>
      <c r="C59" s="322" t="s">
        <v>1979</v>
      </c>
      <c r="D59" s="323">
        <v>0.14380000000000001</v>
      </c>
      <c r="E59" s="315" t="s">
        <v>1978</v>
      </c>
      <c r="F59" s="167">
        <v>2012</v>
      </c>
      <c r="G59" s="158">
        <v>0.03</v>
      </c>
      <c r="H59" s="157">
        <v>3125.49</v>
      </c>
      <c r="I59" s="316">
        <v>3125.49</v>
      </c>
      <c r="J59" s="157">
        <v>3125.49</v>
      </c>
      <c r="K59" s="316">
        <v>3125.49</v>
      </c>
      <c r="L59" s="157">
        <v>3125.49</v>
      </c>
      <c r="M59" s="316">
        <v>3125.49</v>
      </c>
      <c r="N59" s="163" t="s">
        <v>1940</v>
      </c>
    </row>
    <row r="60" spans="1:14" ht="51.75" customHeight="1">
      <c r="A60" s="314">
        <v>35</v>
      </c>
      <c r="B60" s="318" t="s">
        <v>1977</v>
      </c>
      <c r="C60" s="174">
        <v>2482</v>
      </c>
      <c r="D60" s="323">
        <v>0.28220000000000001</v>
      </c>
      <c r="E60" s="315" t="s">
        <v>1976</v>
      </c>
      <c r="F60" s="167">
        <v>2012</v>
      </c>
      <c r="G60" s="158">
        <v>0.03</v>
      </c>
      <c r="H60" s="157">
        <v>10168.5</v>
      </c>
      <c r="I60" s="316">
        <v>10168.5</v>
      </c>
      <c r="J60" s="157">
        <v>10168.5</v>
      </c>
      <c r="K60" s="316">
        <v>10168.5</v>
      </c>
      <c r="L60" s="157">
        <v>10168.5</v>
      </c>
      <c r="M60" s="316">
        <v>10168.5</v>
      </c>
      <c r="N60" s="163" t="s">
        <v>1940</v>
      </c>
    </row>
    <row r="61" spans="1:14" ht="30.75" customHeight="1">
      <c r="A61" s="317">
        <v>36</v>
      </c>
      <c r="B61" s="318" t="s">
        <v>1951</v>
      </c>
      <c r="C61" s="162" t="s">
        <v>415</v>
      </c>
      <c r="D61" s="161">
        <v>5.3199999999999997E-2</v>
      </c>
      <c r="E61" s="160" t="s">
        <v>1975</v>
      </c>
      <c r="F61" s="167">
        <v>2012</v>
      </c>
      <c r="G61" s="158">
        <v>0.03</v>
      </c>
      <c r="H61" s="157">
        <v>1726.86</v>
      </c>
      <c r="I61" s="316">
        <v>1726.86</v>
      </c>
      <c r="J61" s="157">
        <v>1726.86</v>
      </c>
      <c r="K61" s="316">
        <v>1726.86</v>
      </c>
      <c r="L61" s="157">
        <v>1726.86</v>
      </c>
      <c r="M61" s="316">
        <v>1726.86</v>
      </c>
      <c r="N61" s="163" t="s">
        <v>1940</v>
      </c>
    </row>
    <row r="62" spans="1:14" ht="36.75" customHeight="1">
      <c r="A62" s="314">
        <v>37</v>
      </c>
      <c r="B62" s="160" t="s">
        <v>1974</v>
      </c>
      <c r="C62" s="162" t="s">
        <v>1973</v>
      </c>
      <c r="D62" s="323">
        <v>4.2709000000000001</v>
      </c>
      <c r="E62" s="315" t="s">
        <v>1972</v>
      </c>
      <c r="F62" s="159">
        <v>2014</v>
      </c>
      <c r="G62" s="158">
        <v>0.01</v>
      </c>
      <c r="H62" s="157">
        <v>32535.72</v>
      </c>
      <c r="I62" s="316">
        <v>32535.72</v>
      </c>
      <c r="J62" s="157">
        <v>32535.72</v>
      </c>
      <c r="K62" s="316">
        <v>32535.72</v>
      </c>
      <c r="L62" s="157">
        <v>32535.72</v>
      </c>
      <c r="M62" s="316">
        <v>32535.72</v>
      </c>
      <c r="N62" s="316"/>
    </row>
    <row r="63" spans="1:14" ht="25.5" customHeight="1">
      <c r="A63" s="433">
        <v>38</v>
      </c>
      <c r="B63" s="431" t="s">
        <v>1971</v>
      </c>
      <c r="C63" s="174">
        <v>724</v>
      </c>
      <c r="D63" s="323">
        <v>8.7800000000000003E-2</v>
      </c>
      <c r="E63" s="315" t="s">
        <v>1970</v>
      </c>
      <c r="F63" s="167">
        <v>2012</v>
      </c>
      <c r="G63" s="158">
        <f>3%/3</f>
        <v>0.01</v>
      </c>
      <c r="H63" s="157">
        <v>1054.6500000000001</v>
      </c>
      <c r="I63" s="443">
        <f>H63+H64</f>
        <v>3244.65</v>
      </c>
      <c r="J63" s="157">
        <v>1054.6500000000001</v>
      </c>
      <c r="K63" s="443">
        <f>J63+J64</f>
        <v>3244.65</v>
      </c>
      <c r="L63" s="157">
        <v>1054.6500000000001</v>
      </c>
      <c r="M63" s="443">
        <f>L63+L64</f>
        <v>3244.65</v>
      </c>
      <c r="N63" s="163" t="s">
        <v>1940</v>
      </c>
    </row>
    <row r="64" spans="1:14" ht="25.5" customHeight="1">
      <c r="A64" s="433"/>
      <c r="B64" s="431"/>
      <c r="C64" s="173" t="s">
        <v>1969</v>
      </c>
      <c r="D64" s="161">
        <v>0.61029999999999995</v>
      </c>
      <c r="E64" s="160" t="s">
        <v>1968</v>
      </c>
      <c r="F64" s="159">
        <v>2014</v>
      </c>
      <c r="G64" s="158">
        <v>0.01</v>
      </c>
      <c r="H64" s="157">
        <v>2190</v>
      </c>
      <c r="I64" s="452"/>
      <c r="J64" s="157">
        <v>2190</v>
      </c>
      <c r="K64" s="452"/>
      <c r="L64" s="157">
        <v>2190</v>
      </c>
      <c r="M64" s="452"/>
      <c r="N64" s="325"/>
    </row>
    <row r="65" spans="1:14" ht="30" customHeight="1">
      <c r="A65" s="314">
        <v>39</v>
      </c>
      <c r="B65" s="315" t="s">
        <v>1951</v>
      </c>
      <c r="C65" s="162" t="s">
        <v>1967</v>
      </c>
      <c r="D65" s="161">
        <v>0.13639999999999999</v>
      </c>
      <c r="E65" s="160" t="s">
        <v>1966</v>
      </c>
      <c r="F65" s="159">
        <v>2014</v>
      </c>
      <c r="G65" s="158">
        <v>0.03</v>
      </c>
      <c r="H65" s="157">
        <v>2267.79</v>
      </c>
      <c r="I65" s="316">
        <v>2267.79</v>
      </c>
      <c r="J65" s="157">
        <v>2267.79</v>
      </c>
      <c r="K65" s="316">
        <v>2267.79</v>
      </c>
      <c r="L65" s="157">
        <v>2267.79</v>
      </c>
      <c r="M65" s="316">
        <v>2267.79</v>
      </c>
      <c r="N65" s="316"/>
    </row>
    <row r="66" spans="1:14" ht="54" customHeight="1">
      <c r="A66" s="317">
        <v>40</v>
      </c>
      <c r="B66" s="315" t="s">
        <v>1965</v>
      </c>
      <c r="C66" s="449" t="s">
        <v>1964</v>
      </c>
      <c r="D66" s="450">
        <v>0.2737</v>
      </c>
      <c r="E66" s="315" t="s">
        <v>1963</v>
      </c>
      <c r="F66" s="167">
        <v>2012</v>
      </c>
      <c r="G66" s="158">
        <f>3*1%</f>
        <v>0.03</v>
      </c>
      <c r="H66" s="157">
        <v>3401.16</v>
      </c>
      <c r="I66" s="316">
        <v>3401.16</v>
      </c>
      <c r="J66" s="157">
        <v>3401.16</v>
      </c>
      <c r="K66" s="316">
        <v>3401.16</v>
      </c>
      <c r="L66" s="157">
        <v>3401.16</v>
      </c>
      <c r="M66" s="316">
        <v>3401.16</v>
      </c>
      <c r="N66" s="163" t="s">
        <v>1940</v>
      </c>
    </row>
    <row r="67" spans="1:14" ht="35.25" customHeight="1">
      <c r="A67" s="314">
        <v>41</v>
      </c>
      <c r="B67" s="315" t="s">
        <v>1945</v>
      </c>
      <c r="C67" s="434"/>
      <c r="D67" s="451"/>
      <c r="E67" s="315" t="s">
        <v>1963</v>
      </c>
      <c r="F67" s="167">
        <v>2012</v>
      </c>
      <c r="G67" s="158">
        <f>3*1%</f>
        <v>0.03</v>
      </c>
      <c r="H67" s="157">
        <v>258.08999999999997</v>
      </c>
      <c r="I67" s="316">
        <v>258.08999999999997</v>
      </c>
      <c r="J67" s="157">
        <v>258.08999999999997</v>
      </c>
      <c r="K67" s="316">
        <v>258.08999999999997</v>
      </c>
      <c r="L67" s="157">
        <v>258.08999999999997</v>
      </c>
      <c r="M67" s="316">
        <v>258.08999999999997</v>
      </c>
      <c r="N67" s="163" t="s">
        <v>1940</v>
      </c>
    </row>
    <row r="68" spans="1:14" ht="35.25" customHeight="1">
      <c r="A68" s="317">
        <v>42</v>
      </c>
      <c r="B68" s="315" t="s">
        <v>1945</v>
      </c>
      <c r="C68" s="434"/>
      <c r="D68" s="451"/>
      <c r="E68" s="315" t="s">
        <v>1962</v>
      </c>
      <c r="F68" s="167">
        <v>2012</v>
      </c>
      <c r="G68" s="158">
        <v>0.01</v>
      </c>
      <c r="H68" s="157">
        <v>77.86</v>
      </c>
      <c r="I68" s="316">
        <v>77.86</v>
      </c>
      <c r="J68" s="157">
        <v>77.86</v>
      </c>
      <c r="K68" s="316">
        <v>77.86</v>
      </c>
      <c r="L68" s="157">
        <v>77.86</v>
      </c>
      <c r="M68" s="316">
        <v>77.86</v>
      </c>
      <c r="N68" s="163" t="s">
        <v>1940</v>
      </c>
    </row>
    <row r="69" spans="1:14" ht="21.75" customHeight="1">
      <c r="A69" s="317">
        <v>43</v>
      </c>
      <c r="B69" s="315" t="s">
        <v>1961</v>
      </c>
      <c r="C69" s="445" t="s">
        <v>1960</v>
      </c>
      <c r="D69" s="455">
        <v>0.20930000000000001</v>
      </c>
      <c r="E69" s="315" t="s">
        <v>1959</v>
      </c>
      <c r="F69" s="159">
        <v>2009</v>
      </c>
      <c r="G69" s="158">
        <v>0.01</v>
      </c>
      <c r="H69" s="157">
        <v>887.34</v>
      </c>
      <c r="I69" s="316">
        <v>887.34</v>
      </c>
      <c r="J69" s="157">
        <v>887.34</v>
      </c>
      <c r="K69" s="316">
        <v>887.34</v>
      </c>
      <c r="L69" s="157">
        <v>887.34</v>
      </c>
      <c r="M69" s="316">
        <v>887.34</v>
      </c>
      <c r="N69" s="172" t="s">
        <v>1956</v>
      </c>
    </row>
    <row r="70" spans="1:14" ht="50.25" customHeight="1">
      <c r="A70" s="315">
        <v>44</v>
      </c>
      <c r="B70" s="322" t="s">
        <v>1958</v>
      </c>
      <c r="C70" s="440"/>
      <c r="D70" s="456"/>
      <c r="E70" s="315" t="s">
        <v>1957</v>
      </c>
      <c r="F70" s="171">
        <v>2009</v>
      </c>
      <c r="G70" s="158">
        <v>0.01</v>
      </c>
      <c r="H70" s="155">
        <v>315.51</v>
      </c>
      <c r="I70" s="154">
        <v>315.51</v>
      </c>
      <c r="J70" s="155">
        <v>315.51</v>
      </c>
      <c r="K70" s="154">
        <v>315.51</v>
      </c>
      <c r="L70" s="155">
        <v>315.51</v>
      </c>
      <c r="M70" s="154">
        <v>315.51</v>
      </c>
      <c r="N70" s="170" t="s">
        <v>1956</v>
      </c>
    </row>
    <row r="71" spans="1:14" ht="42" customHeight="1">
      <c r="A71" s="314">
        <v>45</v>
      </c>
      <c r="B71" s="315" t="s">
        <v>1951</v>
      </c>
      <c r="C71" s="169" t="s">
        <v>1955</v>
      </c>
      <c r="D71" s="168">
        <v>1.1520999999999999</v>
      </c>
      <c r="E71" s="315" t="s">
        <v>1954</v>
      </c>
      <c r="F71" s="167">
        <v>2012</v>
      </c>
      <c r="G71" s="158">
        <f>3*1%</f>
        <v>0.03</v>
      </c>
      <c r="H71" s="157">
        <v>15600.86</v>
      </c>
      <c r="I71" s="316">
        <v>15600.86</v>
      </c>
      <c r="J71" s="157">
        <v>15600.86</v>
      </c>
      <c r="K71" s="316">
        <v>15600.86</v>
      </c>
      <c r="L71" s="157">
        <v>15600.86</v>
      </c>
      <c r="M71" s="316">
        <v>15600.86</v>
      </c>
      <c r="N71" s="163" t="s">
        <v>1940</v>
      </c>
    </row>
    <row r="72" spans="1:14" ht="19.5" customHeight="1">
      <c r="A72" s="454">
        <v>46</v>
      </c>
      <c r="B72" s="457" t="s">
        <v>1945</v>
      </c>
      <c r="C72" s="449" t="s">
        <v>1953</v>
      </c>
      <c r="D72" s="450">
        <v>0.1704</v>
      </c>
      <c r="E72" s="457" t="s">
        <v>1952</v>
      </c>
      <c r="F72" s="159">
        <v>2014</v>
      </c>
      <c r="G72" s="166">
        <v>0.01</v>
      </c>
      <c r="H72" s="157">
        <v>81.56</v>
      </c>
      <c r="I72" s="443">
        <f>H72+H73</f>
        <v>162.23000000000002</v>
      </c>
      <c r="J72" s="157">
        <v>81.56</v>
      </c>
      <c r="K72" s="443">
        <f>J72+J73</f>
        <v>162.23000000000002</v>
      </c>
      <c r="L72" s="157">
        <v>81.56</v>
      </c>
      <c r="M72" s="443">
        <f>L72+L73</f>
        <v>162.23000000000002</v>
      </c>
      <c r="N72" s="320"/>
    </row>
    <row r="73" spans="1:14">
      <c r="A73" s="437"/>
      <c r="B73" s="458"/>
      <c r="C73" s="449"/>
      <c r="D73" s="450"/>
      <c r="E73" s="439"/>
      <c r="F73" s="159">
        <v>2014</v>
      </c>
      <c r="G73" s="166">
        <v>0.03</v>
      </c>
      <c r="H73" s="157">
        <v>80.67</v>
      </c>
      <c r="I73" s="453"/>
      <c r="J73" s="157">
        <v>80.67</v>
      </c>
      <c r="K73" s="453"/>
      <c r="L73" s="157">
        <v>80.67</v>
      </c>
      <c r="M73" s="453"/>
      <c r="N73" s="326"/>
    </row>
    <row r="74" spans="1:14" ht="19.5" customHeight="1">
      <c r="A74" s="314">
        <v>47</v>
      </c>
      <c r="B74" s="165" t="s">
        <v>1945</v>
      </c>
      <c r="C74" s="449"/>
      <c r="D74" s="450"/>
      <c r="E74" s="439"/>
      <c r="F74" s="159">
        <v>2014</v>
      </c>
      <c r="G74" s="158">
        <v>0.01</v>
      </c>
      <c r="H74" s="157">
        <v>109.02</v>
      </c>
      <c r="I74" s="316">
        <v>109.02</v>
      </c>
      <c r="J74" s="157">
        <v>109.02</v>
      </c>
      <c r="K74" s="316">
        <v>109.02</v>
      </c>
      <c r="L74" s="157">
        <v>109.02</v>
      </c>
      <c r="M74" s="316">
        <v>109.02</v>
      </c>
      <c r="N74" s="316"/>
    </row>
    <row r="75" spans="1:14" ht="19.5" customHeight="1">
      <c r="A75" s="317">
        <v>48</v>
      </c>
      <c r="B75" s="165" t="s">
        <v>1951</v>
      </c>
      <c r="C75" s="449"/>
      <c r="D75" s="450"/>
      <c r="E75" s="439"/>
      <c r="F75" s="159">
        <v>2014</v>
      </c>
      <c r="G75" s="158">
        <v>0.01</v>
      </c>
      <c r="H75" s="157">
        <v>108.03</v>
      </c>
      <c r="I75" s="316">
        <v>108.03</v>
      </c>
      <c r="J75" s="157">
        <v>108.03</v>
      </c>
      <c r="K75" s="316">
        <v>108.03</v>
      </c>
      <c r="L75" s="157">
        <v>108.03</v>
      </c>
      <c r="M75" s="316">
        <v>108.03</v>
      </c>
      <c r="N75" s="316"/>
    </row>
    <row r="76" spans="1:14">
      <c r="A76" s="454">
        <v>49</v>
      </c>
      <c r="B76" s="457" t="s">
        <v>1951</v>
      </c>
      <c r="C76" s="449"/>
      <c r="D76" s="450"/>
      <c r="E76" s="439"/>
      <c r="F76" s="159">
        <v>2014</v>
      </c>
      <c r="G76" s="158">
        <v>0.01</v>
      </c>
      <c r="H76" s="157">
        <v>108.68</v>
      </c>
      <c r="I76" s="443">
        <f>H76+H77</f>
        <v>171.92000000000002</v>
      </c>
      <c r="J76" s="157">
        <v>108.68</v>
      </c>
      <c r="K76" s="443">
        <f>J76+J77</f>
        <v>171.92000000000002</v>
      </c>
      <c r="L76" s="157">
        <v>108.68</v>
      </c>
      <c r="M76" s="443">
        <f>L76+L77</f>
        <v>171.92000000000002</v>
      </c>
      <c r="N76" s="320"/>
    </row>
    <row r="77" spans="1:14">
      <c r="A77" s="437"/>
      <c r="B77" s="458"/>
      <c r="C77" s="449"/>
      <c r="D77" s="450"/>
      <c r="E77" s="439"/>
      <c r="F77" s="159">
        <v>2014</v>
      </c>
      <c r="G77" s="158">
        <v>0.03</v>
      </c>
      <c r="H77" s="157">
        <v>63.24</v>
      </c>
      <c r="I77" s="453"/>
      <c r="J77" s="157">
        <v>63.24</v>
      </c>
      <c r="K77" s="453"/>
      <c r="L77" s="157">
        <v>63.24</v>
      </c>
      <c r="M77" s="453"/>
      <c r="N77" s="326"/>
    </row>
    <row r="78" spans="1:14" ht="19.5" customHeight="1">
      <c r="A78" s="454">
        <v>50</v>
      </c>
      <c r="B78" s="457" t="s">
        <v>1945</v>
      </c>
      <c r="C78" s="449"/>
      <c r="D78" s="450"/>
      <c r="E78" s="439"/>
      <c r="F78" s="159">
        <v>2014</v>
      </c>
      <c r="G78" s="158">
        <v>0.01</v>
      </c>
      <c r="H78" s="157">
        <v>60.68</v>
      </c>
      <c r="I78" s="443">
        <f>H78+H79</f>
        <v>313.88</v>
      </c>
      <c r="J78" s="157">
        <v>60.68</v>
      </c>
      <c r="K78" s="443">
        <f>J78+J79</f>
        <v>313.88</v>
      </c>
      <c r="L78" s="157">
        <v>60.68</v>
      </c>
      <c r="M78" s="443">
        <f>L78+L79</f>
        <v>313.88</v>
      </c>
      <c r="N78" s="320"/>
    </row>
    <row r="79" spans="1:14" ht="19.5" customHeight="1">
      <c r="A79" s="437"/>
      <c r="B79" s="458"/>
      <c r="C79" s="449"/>
      <c r="D79" s="450"/>
      <c r="E79" s="439"/>
      <c r="F79" s="159">
        <v>2014</v>
      </c>
      <c r="G79" s="158">
        <v>0.03</v>
      </c>
      <c r="H79" s="157">
        <v>253.2</v>
      </c>
      <c r="I79" s="453"/>
      <c r="J79" s="157">
        <v>253.2</v>
      </c>
      <c r="K79" s="453"/>
      <c r="L79" s="157">
        <v>253.2</v>
      </c>
      <c r="M79" s="453"/>
      <c r="N79" s="326"/>
    </row>
    <row r="80" spans="1:14" ht="19.5" customHeight="1">
      <c r="A80" s="317">
        <v>51</v>
      </c>
      <c r="B80" s="165" t="s">
        <v>1945</v>
      </c>
      <c r="C80" s="449"/>
      <c r="D80" s="450"/>
      <c r="E80" s="439"/>
      <c r="F80" s="159">
        <v>2014</v>
      </c>
      <c r="G80" s="158">
        <v>0.01</v>
      </c>
      <c r="H80" s="157">
        <v>130.72</v>
      </c>
      <c r="I80" s="316">
        <v>130.72</v>
      </c>
      <c r="J80" s="157">
        <v>130.72</v>
      </c>
      <c r="K80" s="316">
        <v>130.72</v>
      </c>
      <c r="L80" s="157">
        <v>130.72</v>
      </c>
      <c r="M80" s="316">
        <v>130.72</v>
      </c>
      <c r="N80" s="316"/>
    </row>
    <row r="81" spans="1:14" ht="19.5" customHeight="1">
      <c r="A81" s="314">
        <v>52</v>
      </c>
      <c r="B81" s="165" t="s">
        <v>1951</v>
      </c>
      <c r="C81" s="449"/>
      <c r="D81" s="450"/>
      <c r="E81" s="439"/>
      <c r="F81" s="159">
        <v>2014</v>
      </c>
      <c r="G81" s="158">
        <v>0.01</v>
      </c>
      <c r="H81" s="157">
        <v>113.72</v>
      </c>
      <c r="I81" s="316">
        <v>113.72</v>
      </c>
      <c r="J81" s="157">
        <v>113.72</v>
      </c>
      <c r="K81" s="316">
        <v>113.72</v>
      </c>
      <c r="L81" s="157">
        <v>113.72</v>
      </c>
      <c r="M81" s="316">
        <v>113.72</v>
      </c>
      <c r="N81" s="316"/>
    </row>
    <row r="82" spans="1:14" ht="19.5" customHeight="1">
      <c r="A82" s="317">
        <v>53</v>
      </c>
      <c r="B82" s="165" t="s">
        <v>1951</v>
      </c>
      <c r="C82" s="449"/>
      <c r="D82" s="450"/>
      <c r="E82" s="439"/>
      <c r="F82" s="159">
        <v>2014</v>
      </c>
      <c r="G82" s="158">
        <v>0.01</v>
      </c>
      <c r="H82" s="157">
        <v>112.29</v>
      </c>
      <c r="I82" s="316">
        <v>112.29</v>
      </c>
      <c r="J82" s="157">
        <v>112.29</v>
      </c>
      <c r="K82" s="316">
        <v>112.29</v>
      </c>
      <c r="L82" s="157">
        <v>112.29</v>
      </c>
      <c r="M82" s="316">
        <v>112.29</v>
      </c>
      <c r="N82" s="316"/>
    </row>
    <row r="83" spans="1:14" ht="19.5" customHeight="1">
      <c r="A83" s="314">
        <v>54</v>
      </c>
      <c r="B83" s="165" t="s">
        <v>1945</v>
      </c>
      <c r="C83" s="449"/>
      <c r="D83" s="450"/>
      <c r="E83" s="439"/>
      <c r="F83" s="159">
        <v>2014</v>
      </c>
      <c r="G83" s="158">
        <v>0.01</v>
      </c>
      <c r="H83" s="157">
        <v>109.56</v>
      </c>
      <c r="I83" s="316">
        <v>109.56</v>
      </c>
      <c r="J83" s="157">
        <v>109.56</v>
      </c>
      <c r="K83" s="316">
        <v>109.56</v>
      </c>
      <c r="L83" s="157">
        <v>109.56</v>
      </c>
      <c r="M83" s="316">
        <v>109.56</v>
      </c>
      <c r="N83" s="316"/>
    </row>
    <row r="84" spans="1:14" ht="19.5" customHeight="1">
      <c r="A84" s="317">
        <v>55</v>
      </c>
      <c r="B84" s="165" t="s">
        <v>1945</v>
      </c>
      <c r="C84" s="449"/>
      <c r="D84" s="450"/>
      <c r="E84" s="439"/>
      <c r="F84" s="159">
        <v>2014</v>
      </c>
      <c r="G84" s="158">
        <v>0.01</v>
      </c>
      <c r="H84" s="157">
        <v>87.58</v>
      </c>
      <c r="I84" s="316">
        <v>87.58</v>
      </c>
      <c r="J84" s="157">
        <v>87.58</v>
      </c>
      <c r="K84" s="316">
        <v>87.58</v>
      </c>
      <c r="L84" s="157">
        <v>87.58</v>
      </c>
      <c r="M84" s="316">
        <v>87.58</v>
      </c>
      <c r="N84" s="316"/>
    </row>
    <row r="85" spans="1:14" ht="19.5" customHeight="1">
      <c r="A85" s="317">
        <v>56</v>
      </c>
      <c r="B85" s="165" t="s">
        <v>1945</v>
      </c>
      <c r="C85" s="449"/>
      <c r="D85" s="450"/>
      <c r="E85" s="439"/>
      <c r="F85" s="159">
        <v>2014</v>
      </c>
      <c r="G85" s="158">
        <v>0.01</v>
      </c>
      <c r="H85" s="157">
        <v>112.1</v>
      </c>
      <c r="I85" s="316">
        <v>112.1</v>
      </c>
      <c r="J85" s="157">
        <v>112.1</v>
      </c>
      <c r="K85" s="316">
        <v>112.1</v>
      </c>
      <c r="L85" s="157">
        <v>112.1</v>
      </c>
      <c r="M85" s="316">
        <v>112.1</v>
      </c>
      <c r="N85" s="316"/>
    </row>
    <row r="86" spans="1:14" ht="19.5" customHeight="1">
      <c r="A86" s="317">
        <v>57</v>
      </c>
      <c r="B86" s="165" t="s">
        <v>1945</v>
      </c>
      <c r="C86" s="449"/>
      <c r="D86" s="450"/>
      <c r="E86" s="439"/>
      <c r="F86" s="159">
        <v>2014</v>
      </c>
      <c r="G86" s="158">
        <v>0.01</v>
      </c>
      <c r="H86" s="157">
        <v>110.91</v>
      </c>
      <c r="I86" s="316">
        <v>110.91</v>
      </c>
      <c r="J86" s="157">
        <v>110.91</v>
      </c>
      <c r="K86" s="316">
        <v>110.91</v>
      </c>
      <c r="L86" s="157">
        <v>110.91</v>
      </c>
      <c r="M86" s="316">
        <v>110.91</v>
      </c>
      <c r="N86" s="316"/>
    </row>
    <row r="87" spans="1:14" ht="19.5" customHeight="1">
      <c r="A87" s="454">
        <v>58</v>
      </c>
      <c r="B87" s="457" t="s">
        <v>1951</v>
      </c>
      <c r="C87" s="449"/>
      <c r="D87" s="450"/>
      <c r="E87" s="439"/>
      <c r="F87" s="159">
        <v>2014</v>
      </c>
      <c r="G87" s="158">
        <v>0.01</v>
      </c>
      <c r="H87" s="157">
        <v>108.95</v>
      </c>
      <c r="I87" s="443">
        <f>H87+H88</f>
        <v>236.78</v>
      </c>
      <c r="J87" s="157">
        <v>108.95</v>
      </c>
      <c r="K87" s="443">
        <f>J87+J88</f>
        <v>236.78</v>
      </c>
      <c r="L87" s="157">
        <v>108.95</v>
      </c>
      <c r="M87" s="443">
        <f>L87+L88</f>
        <v>236.78</v>
      </c>
      <c r="N87" s="320"/>
    </row>
    <row r="88" spans="1:14" ht="19.5" customHeight="1">
      <c r="A88" s="437"/>
      <c r="B88" s="458"/>
      <c r="C88" s="449"/>
      <c r="D88" s="450"/>
      <c r="E88" s="439"/>
      <c r="F88" s="159">
        <v>2014</v>
      </c>
      <c r="G88" s="158">
        <v>0.03</v>
      </c>
      <c r="H88" s="157">
        <v>127.83</v>
      </c>
      <c r="I88" s="453"/>
      <c r="J88" s="157">
        <v>127.83</v>
      </c>
      <c r="K88" s="453"/>
      <c r="L88" s="157">
        <v>127.83</v>
      </c>
      <c r="M88" s="453"/>
      <c r="N88" s="326"/>
    </row>
    <row r="89" spans="1:14" ht="19.5" customHeight="1">
      <c r="A89" s="454">
        <v>59</v>
      </c>
      <c r="B89" s="457" t="s">
        <v>1945</v>
      </c>
      <c r="C89" s="449"/>
      <c r="D89" s="450"/>
      <c r="E89" s="439"/>
      <c r="F89" s="159">
        <v>2014</v>
      </c>
      <c r="G89" s="158">
        <v>0.01</v>
      </c>
      <c r="H89" s="157">
        <v>167.46</v>
      </c>
      <c r="I89" s="443">
        <f>H89+H90</f>
        <v>266.91000000000003</v>
      </c>
      <c r="J89" s="157">
        <v>167.46</v>
      </c>
      <c r="K89" s="443">
        <f>J89+J90</f>
        <v>266.91000000000003</v>
      </c>
      <c r="L89" s="157">
        <v>167.46</v>
      </c>
      <c r="M89" s="443">
        <f>L89+L90</f>
        <v>266.91000000000003</v>
      </c>
      <c r="N89" s="320"/>
    </row>
    <row r="90" spans="1:14">
      <c r="A90" s="437"/>
      <c r="B90" s="458"/>
      <c r="C90" s="449"/>
      <c r="D90" s="450"/>
      <c r="E90" s="440"/>
      <c r="F90" s="159">
        <v>2014</v>
      </c>
      <c r="G90" s="158">
        <v>0.03</v>
      </c>
      <c r="H90" s="157">
        <v>99.45</v>
      </c>
      <c r="I90" s="453"/>
      <c r="J90" s="157">
        <v>99.45</v>
      </c>
      <c r="K90" s="453"/>
      <c r="L90" s="157">
        <v>99.45</v>
      </c>
      <c r="M90" s="453"/>
      <c r="N90" s="326"/>
    </row>
    <row r="91" spans="1:14" ht="34.5" customHeight="1">
      <c r="A91" s="314">
        <v>60</v>
      </c>
      <c r="B91" s="165" t="s">
        <v>1945</v>
      </c>
      <c r="C91" s="322" t="s">
        <v>1950</v>
      </c>
      <c r="D91" s="323">
        <v>0.2898</v>
      </c>
      <c r="E91" s="315" t="s">
        <v>1949</v>
      </c>
      <c r="F91" s="159">
        <v>2017</v>
      </c>
      <c r="G91" s="158">
        <v>0.03</v>
      </c>
      <c r="H91" s="157">
        <v>13357.47</v>
      </c>
      <c r="I91" s="316">
        <v>13357.47</v>
      </c>
      <c r="J91" s="157">
        <v>13357.47</v>
      </c>
      <c r="K91" s="316">
        <v>13357.47</v>
      </c>
      <c r="L91" s="157">
        <v>13357.47</v>
      </c>
      <c r="M91" s="316">
        <v>13357.47</v>
      </c>
      <c r="N91" s="172"/>
    </row>
    <row r="92" spans="1:14" ht="26.25" customHeight="1">
      <c r="A92" s="431">
        <v>61</v>
      </c>
      <c r="B92" s="460" t="s">
        <v>1948</v>
      </c>
      <c r="C92" s="322" t="s">
        <v>1947</v>
      </c>
      <c r="D92" s="323">
        <v>1.2699999999999999E-2</v>
      </c>
      <c r="E92" s="315" t="s">
        <v>907</v>
      </c>
      <c r="F92" s="159">
        <v>2016</v>
      </c>
      <c r="G92" s="158">
        <v>0.01</v>
      </c>
      <c r="H92" s="157">
        <f>[1]wpkiw!E5</f>
        <v>0.28000000000000003</v>
      </c>
      <c r="I92" s="443">
        <f>H92+H93</f>
        <v>36154.990000000005</v>
      </c>
      <c r="J92" s="157">
        <f>[1]wpkiw!F5</f>
        <v>40.14</v>
      </c>
      <c r="K92" s="443">
        <f>J92+J93</f>
        <v>79080.97</v>
      </c>
      <c r="L92" s="157">
        <f>[1]wpkiw!G5</f>
        <v>80</v>
      </c>
      <c r="M92" s="443">
        <f>L92+L93</f>
        <v>122006.95</v>
      </c>
      <c r="N92" s="320"/>
    </row>
    <row r="93" spans="1:14" ht="26.25" customHeight="1">
      <c r="A93" s="459"/>
      <c r="B93" s="461"/>
      <c r="C93" s="317" t="s">
        <v>1946</v>
      </c>
      <c r="D93" s="324">
        <f>[1]wpkiw!C82-[1]wpkiw!C5</f>
        <v>433.28610000000003</v>
      </c>
      <c r="E93" s="315" t="s">
        <v>907</v>
      </c>
      <c r="F93" s="159">
        <v>2016</v>
      </c>
      <c r="G93" s="158">
        <v>0.03</v>
      </c>
      <c r="H93" s="164">
        <f>[1]wpkiw!E82-[1]wpkiw!E5</f>
        <v>36154.710000000006</v>
      </c>
      <c r="I93" s="444"/>
      <c r="J93" s="164">
        <f>[1]wpkiw!F82-[1]wpkiw!F5</f>
        <v>79040.83</v>
      </c>
      <c r="K93" s="444"/>
      <c r="L93" s="164">
        <f>[1]wpkiw!G82-[1]wpkiw!G5</f>
        <v>121926.95</v>
      </c>
      <c r="M93" s="444"/>
      <c r="N93" s="321"/>
    </row>
    <row r="94" spans="1:14" ht="30" customHeight="1">
      <c r="A94" s="317">
        <v>62</v>
      </c>
      <c r="B94" s="317" t="s">
        <v>1945</v>
      </c>
      <c r="C94" s="317" t="s">
        <v>1944</v>
      </c>
      <c r="D94" s="324">
        <v>0.2656</v>
      </c>
      <c r="E94" s="317" t="s">
        <v>1943</v>
      </c>
      <c r="F94" s="159">
        <v>2017</v>
      </c>
      <c r="G94" s="158">
        <v>0.03</v>
      </c>
      <c r="H94" s="157">
        <v>17.54</v>
      </c>
      <c r="I94" s="316">
        <v>17.54</v>
      </c>
      <c r="J94" s="157">
        <v>1493.77</v>
      </c>
      <c r="K94" s="316">
        <v>1493.77</v>
      </c>
      <c r="L94" s="157">
        <v>2970</v>
      </c>
      <c r="M94" s="316">
        <v>2970</v>
      </c>
      <c r="N94" s="316"/>
    </row>
    <row r="95" spans="1:14" ht="37.5" customHeight="1">
      <c r="A95" s="314">
        <v>63</v>
      </c>
      <c r="B95" s="318" t="s">
        <v>1942</v>
      </c>
      <c r="C95" s="322" t="s">
        <v>1941</v>
      </c>
      <c r="D95" s="323">
        <v>1.4800000000000001E-2</v>
      </c>
      <c r="E95" s="315" t="s">
        <v>907</v>
      </c>
      <c r="F95" s="159">
        <v>2012</v>
      </c>
      <c r="G95" s="158">
        <v>0.01</v>
      </c>
      <c r="H95" s="157">
        <v>290.89999999999998</v>
      </c>
      <c r="I95" s="316">
        <v>290.89999999999998</v>
      </c>
      <c r="J95" s="157">
        <v>290.89999999999998</v>
      </c>
      <c r="K95" s="316">
        <v>290.89999999999998</v>
      </c>
      <c r="L95" s="157">
        <v>290.89999999999998</v>
      </c>
      <c r="M95" s="316">
        <v>290.89999999999998</v>
      </c>
      <c r="N95" s="163" t="s">
        <v>1940</v>
      </c>
    </row>
    <row r="96" spans="1:14" ht="87" customHeight="1">
      <c r="A96" s="314">
        <v>64</v>
      </c>
      <c r="B96" s="318" t="s">
        <v>1939</v>
      </c>
      <c r="C96" s="162" t="s">
        <v>1938</v>
      </c>
      <c r="D96" s="161">
        <v>6.8438999999999997</v>
      </c>
      <c r="E96" s="160" t="s">
        <v>1937</v>
      </c>
      <c r="F96" s="159">
        <v>2014</v>
      </c>
      <c r="G96" s="158">
        <v>0.01</v>
      </c>
      <c r="H96" s="157">
        <v>62930</v>
      </c>
      <c r="I96" s="316">
        <v>62930</v>
      </c>
      <c r="J96" s="157">
        <v>62930</v>
      </c>
      <c r="K96" s="316">
        <v>62930</v>
      </c>
      <c r="L96" s="157">
        <v>62930</v>
      </c>
      <c r="M96" s="316">
        <v>62930</v>
      </c>
      <c r="N96" s="316"/>
    </row>
    <row r="97" spans="1:14" ht="33.75" customHeight="1">
      <c r="A97" s="431">
        <v>65</v>
      </c>
      <c r="B97" s="434" t="s">
        <v>1936</v>
      </c>
      <c r="C97" s="322" t="s">
        <v>1935</v>
      </c>
      <c r="D97" s="323">
        <f>0.6797+0.1762</f>
        <v>0.85589999999999999</v>
      </c>
      <c r="E97" s="315" t="s">
        <v>1934</v>
      </c>
      <c r="F97" s="156" t="s">
        <v>99</v>
      </c>
      <c r="G97" s="156" t="s">
        <v>99</v>
      </c>
      <c r="H97" s="155">
        <v>0</v>
      </c>
      <c r="I97" s="154">
        <v>0</v>
      </c>
      <c r="J97" s="155">
        <v>0</v>
      </c>
      <c r="K97" s="154">
        <v>0</v>
      </c>
      <c r="L97" s="155">
        <v>0</v>
      </c>
      <c r="M97" s="154">
        <v>0</v>
      </c>
      <c r="N97" s="154"/>
    </row>
    <row r="98" spans="1:14" ht="21.75" customHeight="1">
      <c r="A98" s="431"/>
      <c r="B98" s="434"/>
      <c r="C98" s="322" t="s">
        <v>1933</v>
      </c>
      <c r="D98" s="323">
        <v>0.32719999999999999</v>
      </c>
      <c r="E98" s="315" t="s">
        <v>1932</v>
      </c>
      <c r="F98" s="156" t="s">
        <v>99</v>
      </c>
      <c r="G98" s="156" t="s">
        <v>99</v>
      </c>
      <c r="H98" s="155">
        <v>0</v>
      </c>
      <c r="I98" s="154">
        <v>0</v>
      </c>
      <c r="J98" s="155">
        <v>0</v>
      </c>
      <c r="K98" s="154">
        <v>0</v>
      </c>
      <c r="L98" s="155">
        <v>0</v>
      </c>
      <c r="M98" s="154">
        <v>0</v>
      </c>
      <c r="N98" s="154"/>
    </row>
    <row r="99" spans="1:14" ht="21.75" customHeight="1">
      <c r="A99" s="431"/>
      <c r="B99" s="434"/>
      <c r="C99" s="322" t="s">
        <v>1931</v>
      </c>
      <c r="D99" s="323">
        <v>0.51019999999999999</v>
      </c>
      <c r="E99" s="315" t="s">
        <v>1929</v>
      </c>
      <c r="F99" s="156" t="s">
        <v>99</v>
      </c>
      <c r="G99" s="156" t="s">
        <v>99</v>
      </c>
      <c r="H99" s="155">
        <v>0</v>
      </c>
      <c r="I99" s="154">
        <v>0</v>
      </c>
      <c r="J99" s="155">
        <v>0</v>
      </c>
      <c r="K99" s="154">
        <v>0</v>
      </c>
      <c r="L99" s="155">
        <v>0</v>
      </c>
      <c r="M99" s="154">
        <v>0</v>
      </c>
      <c r="N99" s="154"/>
    </row>
    <row r="100" spans="1:14" ht="21.75" customHeight="1">
      <c r="A100" s="431"/>
      <c r="B100" s="434"/>
      <c r="C100" s="322" t="s">
        <v>1930</v>
      </c>
      <c r="D100" s="323">
        <v>3.6086</v>
      </c>
      <c r="E100" s="315" t="s">
        <v>1929</v>
      </c>
      <c r="F100" s="156" t="s">
        <v>99</v>
      </c>
      <c r="G100" s="156" t="s">
        <v>99</v>
      </c>
      <c r="H100" s="155">
        <v>0</v>
      </c>
      <c r="I100" s="154">
        <v>0</v>
      </c>
      <c r="J100" s="155">
        <v>0</v>
      </c>
      <c r="K100" s="154">
        <v>0</v>
      </c>
      <c r="L100" s="155">
        <v>0</v>
      </c>
      <c r="M100" s="154">
        <v>0</v>
      </c>
      <c r="N100" s="154"/>
    </row>
    <row r="101" spans="1:14" ht="31.5" customHeight="1">
      <c r="A101" s="431"/>
      <c r="B101" s="434"/>
      <c r="C101" s="322" t="s">
        <v>1928</v>
      </c>
      <c r="D101" s="323">
        <v>0.16039999999999999</v>
      </c>
      <c r="E101" s="315" t="s">
        <v>1927</v>
      </c>
      <c r="F101" s="156" t="s">
        <v>99</v>
      </c>
      <c r="G101" s="156" t="s">
        <v>99</v>
      </c>
      <c r="H101" s="155">
        <v>0</v>
      </c>
      <c r="I101" s="154">
        <v>0</v>
      </c>
      <c r="J101" s="155">
        <v>0</v>
      </c>
      <c r="K101" s="154">
        <v>0</v>
      </c>
      <c r="L101" s="155">
        <v>0</v>
      </c>
      <c r="M101" s="154">
        <v>0</v>
      </c>
      <c r="N101" s="154"/>
    </row>
    <row r="102" spans="1:14" ht="20.25" customHeight="1">
      <c r="A102" s="431"/>
      <c r="B102" s="434"/>
      <c r="C102" s="322" t="s">
        <v>1926</v>
      </c>
      <c r="D102" s="323">
        <f>3.4394+8.9724</f>
        <v>12.411799999999999</v>
      </c>
      <c r="E102" s="315" t="s">
        <v>1925</v>
      </c>
      <c r="F102" s="156" t="s">
        <v>99</v>
      </c>
      <c r="G102" s="156" t="s">
        <v>99</v>
      </c>
      <c r="H102" s="155">
        <v>0</v>
      </c>
      <c r="I102" s="154">
        <v>0</v>
      </c>
      <c r="J102" s="155">
        <v>0</v>
      </c>
      <c r="K102" s="154">
        <v>0</v>
      </c>
      <c r="L102" s="155">
        <v>0</v>
      </c>
      <c r="M102" s="154">
        <v>0</v>
      </c>
      <c r="N102" s="154"/>
    </row>
    <row r="103" spans="1:14" ht="20.25" customHeight="1">
      <c r="A103" s="431"/>
      <c r="B103" s="434"/>
      <c r="C103" s="322" t="s">
        <v>1924</v>
      </c>
      <c r="D103" s="323">
        <v>0.24329999999999999</v>
      </c>
      <c r="E103" s="315" t="s">
        <v>1923</v>
      </c>
      <c r="F103" s="156" t="s">
        <v>99</v>
      </c>
      <c r="G103" s="156" t="s">
        <v>99</v>
      </c>
      <c r="H103" s="155">
        <v>0</v>
      </c>
      <c r="I103" s="154">
        <v>0</v>
      </c>
      <c r="J103" s="155">
        <v>0</v>
      </c>
      <c r="K103" s="154">
        <v>0</v>
      </c>
      <c r="L103" s="155">
        <v>0</v>
      </c>
      <c r="M103" s="154">
        <v>0</v>
      </c>
      <c r="N103" s="154"/>
    </row>
    <row r="104" spans="1:14" ht="20.25" customHeight="1">
      <c r="A104" s="431"/>
      <c r="B104" s="434"/>
      <c r="C104" s="322" t="s">
        <v>1922</v>
      </c>
      <c r="D104" s="323">
        <v>5.5900999999999996</v>
      </c>
      <c r="E104" s="315" t="s">
        <v>1921</v>
      </c>
      <c r="F104" s="156" t="s">
        <v>99</v>
      </c>
      <c r="G104" s="156" t="s">
        <v>99</v>
      </c>
      <c r="H104" s="155">
        <v>0</v>
      </c>
      <c r="I104" s="154">
        <v>0</v>
      </c>
      <c r="J104" s="155">
        <v>0</v>
      </c>
      <c r="K104" s="154">
        <v>0</v>
      </c>
      <c r="L104" s="155">
        <v>0</v>
      </c>
      <c r="M104" s="154">
        <v>0</v>
      </c>
      <c r="N104" s="154"/>
    </row>
    <row r="105" spans="1:14" ht="20.25" customHeight="1">
      <c r="A105" s="431"/>
      <c r="B105" s="434"/>
      <c r="C105" s="322" t="s">
        <v>1920</v>
      </c>
      <c r="D105" s="323">
        <f>2.6534-0.0173</f>
        <v>2.6360999999999999</v>
      </c>
      <c r="E105" s="315" t="s">
        <v>1919</v>
      </c>
      <c r="F105" s="156" t="s">
        <v>99</v>
      </c>
      <c r="G105" s="156" t="s">
        <v>99</v>
      </c>
      <c r="H105" s="155">
        <v>0</v>
      </c>
      <c r="I105" s="154">
        <v>0</v>
      </c>
      <c r="J105" s="155">
        <v>0</v>
      </c>
      <c r="K105" s="154">
        <v>0</v>
      </c>
      <c r="L105" s="155">
        <v>0</v>
      </c>
      <c r="M105" s="154">
        <v>0</v>
      </c>
      <c r="N105" s="154"/>
    </row>
    <row r="106" spans="1:14" ht="23.25" customHeight="1">
      <c r="A106" s="150" t="s">
        <v>1918</v>
      </c>
      <c r="B106" s="150" t="s">
        <v>1918</v>
      </c>
      <c r="C106" s="150" t="s">
        <v>1918</v>
      </c>
      <c r="D106" s="153">
        <f>SUM(D2:D105)</f>
        <v>503.09310000000011</v>
      </c>
      <c r="E106" s="152" t="s">
        <v>1918</v>
      </c>
      <c r="F106" s="151"/>
      <c r="G106" s="150" t="s">
        <v>1918</v>
      </c>
      <c r="H106" s="149">
        <f t="shared" ref="H106:M106" si="0">SUM(H2:H105)</f>
        <v>453767.21251501498</v>
      </c>
      <c r="I106" s="148">
        <f t="shared" si="0"/>
        <v>453767.21251501486</v>
      </c>
      <c r="J106" s="149">
        <f t="shared" si="0"/>
        <v>498172.69999999995</v>
      </c>
      <c r="K106" s="148">
        <f t="shared" si="0"/>
        <v>498172.69999999984</v>
      </c>
      <c r="L106" s="149">
        <f t="shared" si="0"/>
        <v>542578.18999999994</v>
      </c>
      <c r="M106" s="148">
        <f t="shared" si="0"/>
        <v>542578.18999999994</v>
      </c>
      <c r="N106" s="148"/>
    </row>
    <row r="107" spans="1:14" ht="25.5" customHeight="1">
      <c r="A107" s="147"/>
      <c r="B107" s="146"/>
      <c r="C107" s="145"/>
      <c r="D107" s="144"/>
      <c r="E107" s="144"/>
      <c r="F107" s="143"/>
      <c r="G107" s="139"/>
      <c r="H107" s="142"/>
      <c r="I107" s="141"/>
      <c r="J107" s="142"/>
      <c r="K107" s="141"/>
      <c r="L107" s="142"/>
      <c r="M107" s="141"/>
      <c r="N107" s="141"/>
    </row>
    <row r="108" spans="1:14" s="140" customFormat="1">
      <c r="A108" s="126"/>
      <c r="B108" s="133"/>
      <c r="C108" s="132"/>
      <c r="D108" s="131"/>
      <c r="E108" s="131"/>
      <c r="F108" s="136"/>
      <c r="G108" s="139"/>
      <c r="H108" s="128"/>
      <c r="I108" s="127"/>
      <c r="J108" s="128"/>
      <c r="K108" s="127"/>
      <c r="L108" s="128"/>
      <c r="M108" s="127"/>
      <c r="N108" s="127"/>
    </row>
    <row r="109" spans="1:14">
      <c r="G109" s="139"/>
    </row>
    <row r="110" spans="1:14">
      <c r="F110" s="136"/>
      <c r="H110" s="138"/>
      <c r="I110" s="137"/>
      <c r="J110" s="138"/>
      <c r="K110" s="137"/>
      <c r="L110" s="138"/>
      <c r="M110" s="137"/>
      <c r="N110" s="137"/>
    </row>
    <row r="111" spans="1:14">
      <c r="F111" s="136"/>
    </row>
    <row r="113" spans="2:14">
      <c r="H113" s="135"/>
      <c r="I113" s="134"/>
      <c r="J113" s="135"/>
      <c r="K113" s="134"/>
      <c r="L113" s="135"/>
      <c r="M113" s="134"/>
      <c r="N113" s="134"/>
    </row>
    <row r="114" spans="2:14">
      <c r="H114" s="135"/>
      <c r="I114" s="134"/>
      <c r="J114" s="135"/>
      <c r="K114" s="134"/>
      <c r="L114" s="135"/>
      <c r="M114" s="134"/>
      <c r="N114" s="134"/>
    </row>
    <row r="115" spans="2:14">
      <c r="H115" s="135"/>
      <c r="I115" s="134"/>
      <c r="J115" s="135"/>
      <c r="K115" s="134"/>
      <c r="L115" s="135"/>
      <c r="M115" s="134"/>
      <c r="N115" s="134"/>
    </row>
    <row r="116" spans="2:14">
      <c r="H116" s="135"/>
      <c r="I116" s="134"/>
      <c r="J116" s="135"/>
      <c r="K116" s="134"/>
      <c r="L116" s="135"/>
      <c r="M116" s="134"/>
      <c r="N116" s="134"/>
    </row>
    <row r="117" spans="2:14">
      <c r="H117" s="135"/>
      <c r="I117" s="134"/>
      <c r="J117" s="135"/>
      <c r="K117" s="134"/>
      <c r="L117" s="135"/>
      <c r="M117" s="134"/>
      <c r="N117" s="134"/>
    </row>
    <row r="118" spans="2:14">
      <c r="B118" s="126"/>
      <c r="C118" s="126"/>
      <c r="D118" s="126"/>
      <c r="E118" s="126"/>
      <c r="H118" s="135"/>
      <c r="I118" s="134"/>
      <c r="J118" s="135"/>
      <c r="K118" s="134"/>
      <c r="L118" s="135"/>
      <c r="M118" s="134"/>
      <c r="N118" s="134"/>
    </row>
    <row r="119" spans="2:14">
      <c r="B119" s="126"/>
      <c r="C119" s="126"/>
      <c r="D119" s="126"/>
      <c r="E119" s="126"/>
      <c r="H119" s="135"/>
      <c r="I119" s="134"/>
      <c r="J119" s="135"/>
      <c r="K119" s="134"/>
      <c r="L119" s="135"/>
      <c r="M119" s="134"/>
      <c r="N119" s="134"/>
    </row>
    <row r="120" spans="2:14">
      <c r="B120" s="126"/>
      <c r="C120" s="126"/>
      <c r="D120" s="126"/>
      <c r="E120" s="126"/>
      <c r="H120" s="135"/>
      <c r="I120" s="134"/>
      <c r="J120" s="135"/>
      <c r="K120" s="134"/>
      <c r="L120" s="135"/>
      <c r="M120" s="134"/>
      <c r="N120" s="134"/>
    </row>
    <row r="121" spans="2:14">
      <c r="B121" s="126"/>
      <c r="C121" s="126"/>
      <c r="D121" s="126"/>
      <c r="E121" s="126"/>
      <c r="H121" s="135"/>
      <c r="I121" s="134"/>
      <c r="J121" s="135"/>
      <c r="K121" s="134"/>
      <c r="L121" s="135"/>
      <c r="M121" s="134"/>
      <c r="N121" s="134"/>
    </row>
    <row r="122" spans="2:14">
      <c r="B122" s="126"/>
      <c r="C122" s="126"/>
      <c r="D122" s="126"/>
      <c r="E122" s="126"/>
      <c r="H122" s="135"/>
      <c r="I122" s="134"/>
      <c r="J122" s="135"/>
      <c r="K122" s="134"/>
      <c r="L122" s="135"/>
      <c r="M122" s="134"/>
      <c r="N122" s="134"/>
    </row>
    <row r="123" spans="2:14">
      <c r="B123" s="126"/>
      <c r="C123" s="126"/>
      <c r="D123" s="126"/>
      <c r="E123" s="126"/>
      <c r="H123" s="135"/>
      <c r="I123" s="134"/>
      <c r="J123" s="135"/>
      <c r="K123" s="134"/>
      <c r="L123" s="135"/>
      <c r="M123" s="134"/>
      <c r="N123" s="134"/>
    </row>
  </sheetData>
  <autoFilter ref="A1:N106"/>
  <mergeCells count="94">
    <mergeCell ref="A97:A105"/>
    <mergeCell ref="B97:B105"/>
    <mergeCell ref="I89:I90"/>
    <mergeCell ref="K89:K90"/>
    <mergeCell ref="M89:M90"/>
    <mergeCell ref="A92:A93"/>
    <mergeCell ref="B92:B93"/>
    <mergeCell ref="I92:I93"/>
    <mergeCell ref="K92:K93"/>
    <mergeCell ref="M92:M93"/>
    <mergeCell ref="A87:A88"/>
    <mergeCell ref="B87:B88"/>
    <mergeCell ref="I87:I88"/>
    <mergeCell ref="K87:K88"/>
    <mergeCell ref="M87:M88"/>
    <mergeCell ref="E72:E90"/>
    <mergeCell ref="I72:I73"/>
    <mergeCell ref="K72:K73"/>
    <mergeCell ref="M72:M73"/>
    <mergeCell ref="A76:A77"/>
    <mergeCell ref="B76:B77"/>
    <mergeCell ref="I76:I77"/>
    <mergeCell ref="K76:K77"/>
    <mergeCell ref="K63:K64"/>
    <mergeCell ref="M63:M64"/>
    <mergeCell ref="M76:M77"/>
    <mergeCell ref="A78:A79"/>
    <mergeCell ref="C69:C70"/>
    <mergeCell ref="D69:D70"/>
    <mergeCell ref="A72:A73"/>
    <mergeCell ref="B72:B73"/>
    <mergeCell ref="C72:C90"/>
    <mergeCell ref="D72:D90"/>
    <mergeCell ref="B78:B79"/>
    <mergeCell ref="A89:A90"/>
    <mergeCell ref="B89:B90"/>
    <mergeCell ref="I78:I79"/>
    <mergeCell ref="K78:K79"/>
    <mergeCell ref="M78:M79"/>
    <mergeCell ref="C66:C68"/>
    <mergeCell ref="D66:D68"/>
    <mergeCell ref="A32:A39"/>
    <mergeCell ref="B32:B39"/>
    <mergeCell ref="I32:I39"/>
    <mergeCell ref="A63:A64"/>
    <mergeCell ref="B63:B64"/>
    <mergeCell ref="I63:I64"/>
    <mergeCell ref="K32:K39"/>
    <mergeCell ref="M32:M39"/>
    <mergeCell ref="A53:A55"/>
    <mergeCell ref="B53:B55"/>
    <mergeCell ref="K24:K25"/>
    <mergeCell ref="M24:M25"/>
    <mergeCell ref="A30:A31"/>
    <mergeCell ref="B30:B31"/>
    <mergeCell ref="I30:I31"/>
    <mergeCell ref="K30:K31"/>
    <mergeCell ref="M30:M31"/>
    <mergeCell ref="A24:A25"/>
    <mergeCell ref="B24:B25"/>
    <mergeCell ref="C24:C25"/>
    <mergeCell ref="D24:D25"/>
    <mergeCell ref="E24:E25"/>
    <mergeCell ref="I24:I25"/>
    <mergeCell ref="A18:A20"/>
    <mergeCell ref="B18:B20"/>
    <mergeCell ref="I18:I20"/>
    <mergeCell ref="K18:K20"/>
    <mergeCell ref="M18:M20"/>
    <mergeCell ref="A21:A23"/>
    <mergeCell ref="B21:B23"/>
    <mergeCell ref="I21:I23"/>
    <mergeCell ref="K21:K23"/>
    <mergeCell ref="M21:M23"/>
    <mergeCell ref="A9:A10"/>
    <mergeCell ref="B9:B10"/>
    <mergeCell ref="I9:I10"/>
    <mergeCell ref="K9:K10"/>
    <mergeCell ref="M9:M10"/>
    <mergeCell ref="A12:A15"/>
    <mergeCell ref="B12:B15"/>
    <mergeCell ref="I12:I15"/>
    <mergeCell ref="K12:K15"/>
    <mergeCell ref="M12:M15"/>
    <mergeCell ref="A2:A4"/>
    <mergeCell ref="B2:B4"/>
    <mergeCell ref="I2:I4"/>
    <mergeCell ref="K2:K4"/>
    <mergeCell ref="M2:M4"/>
    <mergeCell ref="A5:A8"/>
    <mergeCell ref="B5:B8"/>
    <mergeCell ref="I5:I8"/>
    <mergeCell ref="K5:K8"/>
    <mergeCell ref="M5:M8"/>
  </mergeCells>
  <printOptions horizontalCentered="1"/>
  <pageMargins left="0.59055118110236227" right="0.23622047244094491" top="0.82677165354330717" bottom="0.68" header="0.31496062992125984" footer="0.31496062992125984"/>
  <pageSetup paperSize="9" scale="63" fitToHeight="0" orientation="landscape" r:id="rId1"/>
  <headerFooter>
    <oddHeader>&amp;C&amp;"Arial Narrow,Pogrubiony"&amp;12
Plan wykorzystania zasobu nieruchomości Województwa Śląskiego na lata 2018-2020 &amp;"Arial Narrow,Normalny"- wykaz użytkowników wieczystych, opłat i stawek procentowych&amp;R&amp;"Arial Narrow,Normalny"Załącznik nr 2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154"/>
  <sheetViews>
    <sheetView view="pageLayout" zoomScaleNormal="100" workbookViewId="0">
      <selection activeCell="E5" sqref="E5:E6"/>
    </sheetView>
  </sheetViews>
  <sheetFormatPr defaultColWidth="9.109375" defaultRowHeight="13.8"/>
  <cols>
    <col min="1" max="1" width="3.6640625" style="190" customWidth="1"/>
    <col min="2" max="2" width="13.88671875" style="190" customWidth="1"/>
    <col min="3" max="3" width="8.44140625" style="194" customWidth="1"/>
    <col min="4" max="4" width="6.109375" style="190" customWidth="1"/>
    <col min="5" max="7" width="11.5546875" style="193" customWidth="1"/>
    <col min="8" max="8" width="9.5546875" style="192" customWidth="1"/>
    <col min="9" max="9" width="9.5546875" style="191" customWidth="1"/>
    <col min="10" max="16384" width="9.109375" style="190"/>
  </cols>
  <sheetData>
    <row r="1" spans="1:9" s="226" customFormat="1" ht="46.5" customHeight="1">
      <c r="A1" s="229" t="s">
        <v>65</v>
      </c>
      <c r="B1" s="229" t="s">
        <v>212</v>
      </c>
      <c r="C1" s="227" t="s">
        <v>2215</v>
      </c>
      <c r="D1" s="229" t="s">
        <v>208</v>
      </c>
      <c r="E1" s="229" t="s">
        <v>2214</v>
      </c>
      <c r="F1" s="229" t="s">
        <v>2213</v>
      </c>
      <c r="G1" s="229" t="s">
        <v>2212</v>
      </c>
      <c r="H1" s="228" t="s">
        <v>2211</v>
      </c>
      <c r="I1" s="227" t="s">
        <v>2210</v>
      </c>
    </row>
    <row r="2" spans="1:9" ht="13.5" customHeight="1">
      <c r="A2" s="206">
        <v>1</v>
      </c>
      <c r="B2" s="225" t="s">
        <v>2209</v>
      </c>
      <c r="C2" s="224">
        <v>6.7000000000000002E-3</v>
      </c>
      <c r="D2" s="223">
        <v>0.03</v>
      </c>
      <c r="E2" s="214">
        <v>0.44</v>
      </c>
      <c r="F2" s="214">
        <v>42.22</v>
      </c>
      <c r="G2" s="214">
        <v>84</v>
      </c>
      <c r="H2" s="208">
        <v>1258</v>
      </c>
      <c r="I2" s="207">
        <v>6.7000000000000002E-3</v>
      </c>
    </row>
    <row r="3" spans="1:9" ht="13.5" customHeight="1">
      <c r="A3" s="206">
        <v>2</v>
      </c>
      <c r="B3" s="225" t="s">
        <v>2208</v>
      </c>
      <c r="C3" s="224">
        <v>5.1700000000000003E-2</v>
      </c>
      <c r="D3" s="223">
        <v>0.03</v>
      </c>
      <c r="E3" s="214">
        <v>3.4</v>
      </c>
      <c r="F3" s="214">
        <v>331.7</v>
      </c>
      <c r="G3" s="214">
        <v>660</v>
      </c>
      <c r="H3" s="208" t="s">
        <v>2207</v>
      </c>
      <c r="I3" s="207">
        <v>5.1700000000000003E-2</v>
      </c>
    </row>
    <row r="4" spans="1:9" ht="13.5" customHeight="1">
      <c r="A4" s="206">
        <v>3</v>
      </c>
      <c r="B4" s="225" t="s">
        <v>2206</v>
      </c>
      <c r="C4" s="224">
        <v>0.12759999999999999</v>
      </c>
      <c r="D4" s="223">
        <v>0.03</v>
      </c>
      <c r="E4" s="214">
        <v>8.44</v>
      </c>
      <c r="F4" s="214">
        <v>709.22</v>
      </c>
      <c r="G4" s="214">
        <v>1410</v>
      </c>
      <c r="H4" s="208" t="s">
        <v>2205</v>
      </c>
      <c r="I4" s="207">
        <v>0.12759999999999999</v>
      </c>
    </row>
    <row r="5" spans="1:9" ht="13.5" customHeight="1">
      <c r="A5" s="464">
        <v>4</v>
      </c>
      <c r="B5" s="464" t="s">
        <v>2204</v>
      </c>
      <c r="C5" s="465">
        <f>I5+I6</f>
        <v>1.2699999999999999E-2</v>
      </c>
      <c r="D5" s="467">
        <v>0.01</v>
      </c>
      <c r="E5" s="462">
        <v>0.28000000000000003</v>
      </c>
      <c r="F5" s="462">
        <v>40.14</v>
      </c>
      <c r="G5" s="462">
        <v>80</v>
      </c>
      <c r="H5" s="208" t="s">
        <v>2203</v>
      </c>
      <c r="I5" s="207">
        <v>9.4000000000000004E-3</v>
      </c>
    </row>
    <row r="6" spans="1:9" ht="13.5" customHeight="1">
      <c r="A6" s="464"/>
      <c r="B6" s="464"/>
      <c r="C6" s="465"/>
      <c r="D6" s="467"/>
      <c r="E6" s="462"/>
      <c r="F6" s="462"/>
      <c r="G6" s="462"/>
      <c r="H6" s="208" t="s">
        <v>2202</v>
      </c>
      <c r="I6" s="207">
        <v>3.3E-3</v>
      </c>
    </row>
    <row r="7" spans="1:9" ht="13.5" customHeight="1">
      <c r="A7" s="463">
        <v>5</v>
      </c>
      <c r="B7" s="464" t="s">
        <v>2201</v>
      </c>
      <c r="C7" s="465">
        <f>I7+I8+I9+I10</f>
        <v>15.550099999999999</v>
      </c>
      <c r="D7" s="466">
        <v>0.03</v>
      </c>
      <c r="E7" s="462">
        <v>4350</v>
      </c>
      <c r="F7" s="468">
        <v>4350</v>
      </c>
      <c r="G7" s="468">
        <v>4350</v>
      </c>
      <c r="H7" s="211" t="s">
        <v>2200</v>
      </c>
      <c r="I7" s="207">
        <v>8.9216999999999995</v>
      </c>
    </row>
    <row r="8" spans="1:9" ht="13.5" customHeight="1">
      <c r="A8" s="463"/>
      <c r="B8" s="464"/>
      <c r="C8" s="465"/>
      <c r="D8" s="466"/>
      <c r="E8" s="462"/>
      <c r="F8" s="468"/>
      <c r="G8" s="468"/>
      <c r="H8" s="211" t="s">
        <v>2199</v>
      </c>
      <c r="I8" s="207">
        <v>6.4371999999999998</v>
      </c>
    </row>
    <row r="9" spans="1:9" ht="13.5" customHeight="1">
      <c r="A9" s="463"/>
      <c r="B9" s="464"/>
      <c r="C9" s="465"/>
      <c r="D9" s="466"/>
      <c r="E9" s="462"/>
      <c r="F9" s="468"/>
      <c r="G9" s="468"/>
      <c r="H9" s="211" t="s">
        <v>2198</v>
      </c>
      <c r="I9" s="207">
        <v>0.182</v>
      </c>
    </row>
    <row r="10" spans="1:9" ht="13.5" customHeight="1">
      <c r="A10" s="463"/>
      <c r="B10" s="464"/>
      <c r="C10" s="465"/>
      <c r="D10" s="466"/>
      <c r="E10" s="462"/>
      <c r="F10" s="468"/>
      <c r="G10" s="468"/>
      <c r="H10" s="211" t="s">
        <v>595</v>
      </c>
      <c r="I10" s="207">
        <v>9.1999999999999998E-3</v>
      </c>
    </row>
    <row r="11" spans="1:9" ht="13.5" customHeight="1">
      <c r="A11" s="474">
        <v>6</v>
      </c>
      <c r="B11" s="464" t="s">
        <v>2197</v>
      </c>
      <c r="C11" s="465">
        <f>I11+I12+I13+I14+I15+I16</f>
        <v>8.4690000000000012</v>
      </c>
      <c r="D11" s="466">
        <v>0.03</v>
      </c>
      <c r="E11" s="462">
        <v>559.04</v>
      </c>
      <c r="F11" s="468">
        <v>1659.52</v>
      </c>
      <c r="G11" s="468">
        <v>2760</v>
      </c>
      <c r="H11" s="211" t="s">
        <v>2196</v>
      </c>
      <c r="I11" s="207">
        <v>0.41339999999999999</v>
      </c>
    </row>
    <row r="12" spans="1:9" ht="13.5" customHeight="1">
      <c r="A12" s="474"/>
      <c r="B12" s="464"/>
      <c r="C12" s="465"/>
      <c r="D12" s="466"/>
      <c r="E12" s="462"/>
      <c r="F12" s="468"/>
      <c r="G12" s="468"/>
      <c r="H12" s="211" t="s">
        <v>2195</v>
      </c>
      <c r="I12" s="207">
        <v>7.3414999999999999</v>
      </c>
    </row>
    <row r="13" spans="1:9" ht="13.5" customHeight="1">
      <c r="A13" s="474"/>
      <c r="B13" s="464"/>
      <c r="C13" s="465"/>
      <c r="D13" s="466"/>
      <c r="E13" s="462"/>
      <c r="F13" s="468"/>
      <c r="G13" s="468"/>
      <c r="H13" s="211" t="s">
        <v>2194</v>
      </c>
      <c r="I13" s="207">
        <v>2.3999999999999998E-3</v>
      </c>
    </row>
    <row r="14" spans="1:9" ht="13.5" customHeight="1">
      <c r="A14" s="474"/>
      <c r="B14" s="464"/>
      <c r="C14" s="465"/>
      <c r="D14" s="466"/>
      <c r="E14" s="462"/>
      <c r="F14" s="468"/>
      <c r="G14" s="468"/>
      <c r="H14" s="211" t="s">
        <v>2193</v>
      </c>
      <c r="I14" s="207">
        <v>3.3E-3</v>
      </c>
    </row>
    <row r="15" spans="1:9" ht="13.5" customHeight="1">
      <c r="A15" s="474"/>
      <c r="B15" s="464"/>
      <c r="C15" s="465"/>
      <c r="D15" s="466"/>
      <c r="E15" s="462"/>
      <c r="F15" s="468"/>
      <c r="G15" s="468"/>
      <c r="H15" s="211" t="s">
        <v>2192</v>
      </c>
      <c r="I15" s="207">
        <v>0.63380000000000003</v>
      </c>
    </row>
    <row r="16" spans="1:9" ht="13.5" customHeight="1">
      <c r="A16" s="474"/>
      <c r="B16" s="464"/>
      <c r="C16" s="465"/>
      <c r="D16" s="466"/>
      <c r="E16" s="462"/>
      <c r="F16" s="468"/>
      <c r="G16" s="468"/>
      <c r="H16" s="211" t="s">
        <v>2191</v>
      </c>
      <c r="I16" s="207">
        <v>7.46E-2</v>
      </c>
    </row>
    <row r="17" spans="1:9" ht="13.5" customHeight="1">
      <c r="A17" s="463">
        <v>7</v>
      </c>
      <c r="B17" s="469" t="s">
        <v>2190</v>
      </c>
      <c r="C17" s="470">
        <f>I17+I18+I19+I20+I21+I22+I23+I24+I25+I26</f>
        <v>35.246600000000001</v>
      </c>
      <c r="D17" s="471">
        <v>0.03</v>
      </c>
      <c r="E17" s="472">
        <v>5487.23</v>
      </c>
      <c r="F17" s="473">
        <v>7178.09</v>
      </c>
      <c r="G17" s="473">
        <v>8868.9500000000007</v>
      </c>
      <c r="H17" s="221" t="s">
        <v>2189</v>
      </c>
      <c r="I17" s="222">
        <v>1.2999999999999999E-3</v>
      </c>
    </row>
    <row r="18" spans="1:9" ht="13.5" customHeight="1">
      <c r="A18" s="463"/>
      <c r="B18" s="469"/>
      <c r="C18" s="470"/>
      <c r="D18" s="471"/>
      <c r="E18" s="472"/>
      <c r="F18" s="473"/>
      <c r="G18" s="473"/>
      <c r="H18" s="221" t="s">
        <v>2188</v>
      </c>
      <c r="I18" s="210">
        <v>3.3999999999999998E-3</v>
      </c>
    </row>
    <row r="19" spans="1:9" ht="13.5" customHeight="1">
      <c r="A19" s="463"/>
      <c r="B19" s="469"/>
      <c r="C19" s="470"/>
      <c r="D19" s="471"/>
      <c r="E19" s="472"/>
      <c r="F19" s="473"/>
      <c r="G19" s="473"/>
      <c r="H19" s="221" t="s">
        <v>2187</v>
      </c>
      <c r="I19" s="210">
        <v>0.28870000000000001</v>
      </c>
    </row>
    <row r="20" spans="1:9" ht="13.5" customHeight="1">
      <c r="A20" s="463"/>
      <c r="B20" s="469"/>
      <c r="C20" s="470"/>
      <c r="D20" s="471"/>
      <c r="E20" s="472"/>
      <c r="F20" s="473"/>
      <c r="G20" s="473"/>
      <c r="H20" s="221" t="s">
        <v>2186</v>
      </c>
      <c r="I20" s="210">
        <v>1.2544</v>
      </c>
    </row>
    <row r="21" spans="1:9" ht="13.5" customHeight="1">
      <c r="A21" s="463"/>
      <c r="B21" s="469"/>
      <c r="C21" s="470"/>
      <c r="D21" s="471"/>
      <c r="E21" s="472"/>
      <c r="F21" s="473"/>
      <c r="G21" s="473"/>
      <c r="H21" s="221" t="s">
        <v>2185</v>
      </c>
      <c r="I21" s="210">
        <v>5.6099999999999997E-2</v>
      </c>
    </row>
    <row r="22" spans="1:9" ht="13.5" customHeight="1">
      <c r="A22" s="463"/>
      <c r="B22" s="469"/>
      <c r="C22" s="470"/>
      <c r="D22" s="471"/>
      <c r="E22" s="472"/>
      <c r="F22" s="473"/>
      <c r="G22" s="473"/>
      <c r="H22" s="221" t="s">
        <v>2184</v>
      </c>
      <c r="I22" s="210">
        <v>0.2142</v>
      </c>
    </row>
    <row r="23" spans="1:9" ht="13.5" customHeight="1">
      <c r="A23" s="463"/>
      <c r="B23" s="469"/>
      <c r="C23" s="470"/>
      <c r="D23" s="471"/>
      <c r="E23" s="472"/>
      <c r="F23" s="473"/>
      <c r="G23" s="473"/>
      <c r="H23" s="221" t="s">
        <v>2183</v>
      </c>
      <c r="I23" s="210">
        <v>0.1149</v>
      </c>
    </row>
    <row r="24" spans="1:9" ht="13.5" customHeight="1">
      <c r="A24" s="463"/>
      <c r="B24" s="469"/>
      <c r="C24" s="470"/>
      <c r="D24" s="471"/>
      <c r="E24" s="472"/>
      <c r="F24" s="473"/>
      <c r="G24" s="473"/>
      <c r="H24" s="221" t="s">
        <v>2182</v>
      </c>
      <c r="I24" s="210">
        <v>32.519199999999998</v>
      </c>
    </row>
    <row r="25" spans="1:9" ht="13.5" customHeight="1">
      <c r="A25" s="463"/>
      <c r="B25" s="469"/>
      <c r="C25" s="470"/>
      <c r="D25" s="471"/>
      <c r="E25" s="472"/>
      <c r="F25" s="473"/>
      <c r="G25" s="473"/>
      <c r="H25" s="221" t="s">
        <v>2181</v>
      </c>
      <c r="I25" s="210">
        <v>0.26050000000000001</v>
      </c>
    </row>
    <row r="26" spans="1:9" ht="13.5" customHeight="1">
      <c r="A26" s="463"/>
      <c r="B26" s="469"/>
      <c r="C26" s="470"/>
      <c r="D26" s="471"/>
      <c r="E26" s="472"/>
      <c r="F26" s="473"/>
      <c r="G26" s="473"/>
      <c r="H26" s="221" t="s">
        <v>2180</v>
      </c>
      <c r="I26" s="210">
        <v>0.53390000000000004</v>
      </c>
    </row>
    <row r="27" spans="1:9" ht="13.5" customHeight="1">
      <c r="A27" s="469">
        <v>8</v>
      </c>
      <c r="B27" s="469" t="s">
        <v>2179</v>
      </c>
      <c r="C27" s="470">
        <f>I27+I28+I29+I30+I31+I32+I33+I34+I35+I36+I37+I38+I39+I40</f>
        <v>150.66990000000001</v>
      </c>
      <c r="D27" s="471">
        <v>0.03</v>
      </c>
      <c r="E27" s="472">
        <v>9944.2800000000007</v>
      </c>
      <c r="F27" s="473">
        <v>22597.14</v>
      </c>
      <c r="G27" s="473">
        <v>35250</v>
      </c>
      <c r="H27" s="220" t="s">
        <v>2178</v>
      </c>
      <c r="I27" s="210">
        <v>2.0975999999999999</v>
      </c>
    </row>
    <row r="28" spans="1:9" ht="13.5" customHeight="1">
      <c r="A28" s="469"/>
      <c r="B28" s="469"/>
      <c r="C28" s="470"/>
      <c r="D28" s="471"/>
      <c r="E28" s="472"/>
      <c r="F28" s="473"/>
      <c r="G28" s="473"/>
      <c r="H28" s="220" t="s">
        <v>2177</v>
      </c>
      <c r="I28" s="210">
        <v>0.72540000000000004</v>
      </c>
    </row>
    <row r="29" spans="1:9" ht="13.5" customHeight="1">
      <c r="A29" s="469"/>
      <c r="B29" s="469"/>
      <c r="C29" s="470"/>
      <c r="D29" s="471"/>
      <c r="E29" s="472"/>
      <c r="F29" s="473"/>
      <c r="G29" s="473"/>
      <c r="H29" s="220" t="s">
        <v>2176</v>
      </c>
      <c r="I29" s="210">
        <v>4.3167</v>
      </c>
    </row>
    <row r="30" spans="1:9" ht="13.5" customHeight="1">
      <c r="A30" s="469"/>
      <c r="B30" s="469"/>
      <c r="C30" s="470"/>
      <c r="D30" s="471"/>
      <c r="E30" s="472"/>
      <c r="F30" s="473"/>
      <c r="G30" s="473"/>
      <c r="H30" s="220" t="s">
        <v>2175</v>
      </c>
      <c r="I30" s="210">
        <v>1.4753000000000001</v>
      </c>
    </row>
    <row r="31" spans="1:9" ht="13.5" customHeight="1">
      <c r="A31" s="469"/>
      <c r="B31" s="469"/>
      <c r="C31" s="470"/>
      <c r="D31" s="471"/>
      <c r="E31" s="472"/>
      <c r="F31" s="473"/>
      <c r="G31" s="473"/>
      <c r="H31" s="220" t="s">
        <v>2174</v>
      </c>
      <c r="I31" s="210">
        <v>1.3854</v>
      </c>
    </row>
    <row r="32" spans="1:9" ht="13.5" customHeight="1">
      <c r="A32" s="469"/>
      <c r="B32" s="469"/>
      <c r="C32" s="470"/>
      <c r="D32" s="471"/>
      <c r="E32" s="472"/>
      <c r="F32" s="473"/>
      <c r="G32" s="473"/>
      <c r="H32" s="220" t="s">
        <v>2173</v>
      </c>
      <c r="I32" s="210">
        <v>3.7499999999999999E-2</v>
      </c>
    </row>
    <row r="33" spans="1:9" ht="13.5" customHeight="1">
      <c r="A33" s="469"/>
      <c r="B33" s="469"/>
      <c r="C33" s="470"/>
      <c r="D33" s="471"/>
      <c r="E33" s="472"/>
      <c r="F33" s="473"/>
      <c r="G33" s="473"/>
      <c r="H33" s="220" t="s">
        <v>2172</v>
      </c>
      <c r="I33" s="210">
        <v>6.4374000000000002</v>
      </c>
    </row>
    <row r="34" spans="1:9" ht="13.5" customHeight="1">
      <c r="A34" s="469"/>
      <c r="B34" s="469"/>
      <c r="C34" s="470"/>
      <c r="D34" s="471"/>
      <c r="E34" s="472"/>
      <c r="F34" s="473"/>
      <c r="G34" s="473"/>
      <c r="H34" s="220" t="s">
        <v>2171</v>
      </c>
      <c r="I34" s="210">
        <v>0.35199999999999998</v>
      </c>
    </row>
    <row r="35" spans="1:9" ht="13.5" customHeight="1">
      <c r="A35" s="469"/>
      <c r="B35" s="469"/>
      <c r="C35" s="470"/>
      <c r="D35" s="471"/>
      <c r="E35" s="472"/>
      <c r="F35" s="473"/>
      <c r="G35" s="473"/>
      <c r="H35" s="220" t="s">
        <v>2170</v>
      </c>
      <c r="I35" s="210">
        <v>0.1172</v>
      </c>
    </row>
    <row r="36" spans="1:9" ht="13.5" customHeight="1">
      <c r="A36" s="469"/>
      <c r="B36" s="469"/>
      <c r="C36" s="470"/>
      <c r="D36" s="471"/>
      <c r="E36" s="472"/>
      <c r="F36" s="473"/>
      <c r="G36" s="473"/>
      <c r="H36" s="220" t="s">
        <v>2169</v>
      </c>
      <c r="I36" s="210">
        <v>0.1993</v>
      </c>
    </row>
    <row r="37" spans="1:9" ht="13.5" customHeight="1">
      <c r="A37" s="469"/>
      <c r="B37" s="469"/>
      <c r="C37" s="470"/>
      <c r="D37" s="471"/>
      <c r="E37" s="472"/>
      <c r="F37" s="473"/>
      <c r="G37" s="473"/>
      <c r="H37" s="220" t="s">
        <v>2168</v>
      </c>
      <c r="I37" s="210">
        <v>0.32590000000000002</v>
      </c>
    </row>
    <row r="38" spans="1:9" ht="13.5" customHeight="1">
      <c r="A38" s="469"/>
      <c r="B38" s="469"/>
      <c r="C38" s="470"/>
      <c r="D38" s="471"/>
      <c r="E38" s="472"/>
      <c r="F38" s="473"/>
      <c r="G38" s="473"/>
      <c r="H38" s="220" t="s">
        <v>2167</v>
      </c>
      <c r="I38" s="210">
        <v>0.27729999999999999</v>
      </c>
    </row>
    <row r="39" spans="1:9" ht="13.5" customHeight="1">
      <c r="A39" s="469"/>
      <c r="B39" s="469"/>
      <c r="C39" s="470"/>
      <c r="D39" s="471"/>
      <c r="E39" s="472"/>
      <c r="F39" s="473"/>
      <c r="G39" s="473"/>
      <c r="H39" s="220" t="s">
        <v>2166</v>
      </c>
      <c r="I39" s="210">
        <v>131.6799</v>
      </c>
    </row>
    <row r="40" spans="1:9" ht="13.5" customHeight="1">
      <c r="A40" s="469"/>
      <c r="B40" s="469"/>
      <c r="C40" s="470"/>
      <c r="D40" s="471"/>
      <c r="E40" s="472"/>
      <c r="F40" s="473"/>
      <c r="G40" s="473"/>
      <c r="H40" s="220" t="s">
        <v>2165</v>
      </c>
      <c r="I40" s="210">
        <v>1.2430000000000001</v>
      </c>
    </row>
    <row r="41" spans="1:9" ht="13.5" customHeight="1">
      <c r="A41" s="474">
        <v>9</v>
      </c>
      <c r="B41" s="464" t="s">
        <v>2164</v>
      </c>
      <c r="C41" s="465">
        <f>I41+I42+I43+I44+I45+I46+I47+I48</f>
        <v>66.014700000000005</v>
      </c>
      <c r="D41" s="471">
        <v>0.03</v>
      </c>
      <c r="E41" s="462">
        <v>4356.96</v>
      </c>
      <c r="F41" s="468">
        <v>13263.48</v>
      </c>
      <c r="G41" s="468">
        <v>22170</v>
      </c>
      <c r="H41" s="211" t="s">
        <v>2163</v>
      </c>
      <c r="I41" s="207">
        <v>4.1589999999999998</v>
      </c>
    </row>
    <row r="42" spans="1:9" ht="13.5" customHeight="1">
      <c r="A42" s="474"/>
      <c r="B42" s="464"/>
      <c r="C42" s="465"/>
      <c r="D42" s="471"/>
      <c r="E42" s="462"/>
      <c r="F42" s="468"/>
      <c r="G42" s="468"/>
      <c r="H42" s="211" t="s">
        <v>2162</v>
      </c>
      <c r="I42" s="207">
        <v>1.9361999999999999</v>
      </c>
    </row>
    <row r="43" spans="1:9" ht="13.5" customHeight="1">
      <c r="A43" s="474"/>
      <c r="B43" s="464"/>
      <c r="C43" s="465"/>
      <c r="D43" s="471"/>
      <c r="E43" s="462"/>
      <c r="F43" s="468"/>
      <c r="G43" s="468"/>
      <c r="H43" s="211" t="s">
        <v>2161</v>
      </c>
      <c r="I43" s="207">
        <v>0.84260000000000002</v>
      </c>
    </row>
    <row r="44" spans="1:9" ht="13.5" customHeight="1">
      <c r="A44" s="474"/>
      <c r="B44" s="464"/>
      <c r="C44" s="465"/>
      <c r="D44" s="471"/>
      <c r="E44" s="462"/>
      <c r="F44" s="468"/>
      <c r="G44" s="468"/>
      <c r="H44" s="211" t="s">
        <v>2160</v>
      </c>
      <c r="I44" s="207">
        <v>0.1153</v>
      </c>
    </row>
    <row r="45" spans="1:9" ht="13.5" customHeight="1">
      <c r="A45" s="474"/>
      <c r="B45" s="464"/>
      <c r="C45" s="465"/>
      <c r="D45" s="471"/>
      <c r="E45" s="462"/>
      <c r="F45" s="468"/>
      <c r="G45" s="468"/>
      <c r="H45" s="211" t="s">
        <v>2159</v>
      </c>
      <c r="I45" s="207">
        <v>0.25729999999999997</v>
      </c>
    </row>
    <row r="46" spans="1:9" ht="13.5" customHeight="1">
      <c r="A46" s="474"/>
      <c r="B46" s="464"/>
      <c r="C46" s="465"/>
      <c r="D46" s="471"/>
      <c r="E46" s="462"/>
      <c r="F46" s="468"/>
      <c r="G46" s="468"/>
      <c r="H46" s="211" t="s">
        <v>2158</v>
      </c>
      <c r="I46" s="207">
        <v>0.37109999999999999</v>
      </c>
    </row>
    <row r="47" spans="1:9" ht="13.5" customHeight="1">
      <c r="A47" s="474"/>
      <c r="B47" s="464"/>
      <c r="C47" s="465"/>
      <c r="D47" s="471"/>
      <c r="E47" s="462"/>
      <c r="F47" s="468"/>
      <c r="G47" s="468"/>
      <c r="H47" s="211" t="s">
        <v>2157</v>
      </c>
      <c r="I47" s="207">
        <v>0.78339999999999999</v>
      </c>
    </row>
    <row r="48" spans="1:9" ht="13.5" customHeight="1">
      <c r="A48" s="474"/>
      <c r="B48" s="464"/>
      <c r="C48" s="465"/>
      <c r="D48" s="471"/>
      <c r="E48" s="462"/>
      <c r="F48" s="468"/>
      <c r="G48" s="468"/>
      <c r="H48" s="211" t="s">
        <v>2156</v>
      </c>
      <c r="I48" s="207">
        <v>57.549799999999998</v>
      </c>
    </row>
    <row r="49" spans="1:9" s="209" customFormat="1" ht="13.5" customHeight="1">
      <c r="A49" s="464">
        <v>10</v>
      </c>
      <c r="B49" s="469" t="s">
        <v>2155</v>
      </c>
      <c r="C49" s="470">
        <f>I49+I50+I51+I52+I53</f>
        <v>52.854600000000005</v>
      </c>
      <c r="D49" s="471">
        <v>0.03</v>
      </c>
      <c r="E49" s="462">
        <v>3488.44</v>
      </c>
      <c r="F49" s="468">
        <v>8404.2199999999993</v>
      </c>
      <c r="G49" s="468">
        <v>13320</v>
      </c>
      <c r="H49" s="211" t="s">
        <v>2154</v>
      </c>
      <c r="I49" s="210">
        <v>0.17399999999999999</v>
      </c>
    </row>
    <row r="50" spans="1:9" s="209" customFormat="1" ht="13.5" customHeight="1">
      <c r="A50" s="464"/>
      <c r="B50" s="469"/>
      <c r="C50" s="470"/>
      <c r="D50" s="471"/>
      <c r="E50" s="462"/>
      <c r="F50" s="468"/>
      <c r="G50" s="468"/>
      <c r="H50" s="211" t="s">
        <v>2153</v>
      </c>
      <c r="I50" s="210">
        <v>0.224</v>
      </c>
    </row>
    <row r="51" spans="1:9" s="209" customFormat="1" ht="13.5" customHeight="1">
      <c r="A51" s="464"/>
      <c r="B51" s="469"/>
      <c r="C51" s="470"/>
      <c r="D51" s="471"/>
      <c r="E51" s="462"/>
      <c r="F51" s="468"/>
      <c r="G51" s="468"/>
      <c r="H51" s="211" t="s">
        <v>2152</v>
      </c>
      <c r="I51" s="210">
        <v>9.7600000000000006E-2</v>
      </c>
    </row>
    <row r="52" spans="1:9" s="209" customFormat="1" ht="13.5" customHeight="1">
      <c r="A52" s="464"/>
      <c r="B52" s="469"/>
      <c r="C52" s="470"/>
      <c r="D52" s="471"/>
      <c r="E52" s="462"/>
      <c r="F52" s="468"/>
      <c r="G52" s="468"/>
      <c r="H52" s="211" t="s">
        <v>2151</v>
      </c>
      <c r="I52" s="210">
        <v>39.8598</v>
      </c>
    </row>
    <row r="53" spans="1:9" s="209" customFormat="1" ht="13.5" customHeight="1">
      <c r="A53" s="464"/>
      <c r="B53" s="469"/>
      <c r="C53" s="470"/>
      <c r="D53" s="471"/>
      <c r="E53" s="462"/>
      <c r="F53" s="468"/>
      <c r="G53" s="468"/>
      <c r="H53" s="211" t="s">
        <v>2150</v>
      </c>
      <c r="I53" s="210">
        <v>12.4992</v>
      </c>
    </row>
    <row r="54" spans="1:9" s="209" customFormat="1" ht="13.5" customHeight="1">
      <c r="A54" s="464">
        <v>11</v>
      </c>
      <c r="B54" s="469" t="s">
        <v>2149</v>
      </c>
      <c r="C54" s="470">
        <f>I54+I55</f>
        <v>0.27050000000000002</v>
      </c>
      <c r="D54" s="471">
        <v>0.03</v>
      </c>
      <c r="E54" s="462">
        <v>17.88</v>
      </c>
      <c r="F54" s="462">
        <v>59.94</v>
      </c>
      <c r="G54" s="462">
        <v>102</v>
      </c>
      <c r="H54" s="208" t="s">
        <v>2148</v>
      </c>
      <c r="I54" s="210">
        <v>0.2167</v>
      </c>
    </row>
    <row r="55" spans="1:9" s="209" customFormat="1" ht="13.5" customHeight="1">
      <c r="A55" s="464"/>
      <c r="B55" s="469"/>
      <c r="C55" s="470"/>
      <c r="D55" s="471"/>
      <c r="E55" s="462"/>
      <c r="F55" s="462"/>
      <c r="G55" s="462"/>
      <c r="H55" s="208" t="s">
        <v>2147</v>
      </c>
      <c r="I55" s="210">
        <v>5.3800000000000001E-2</v>
      </c>
    </row>
    <row r="56" spans="1:9" s="209" customFormat="1" ht="13.5" customHeight="1">
      <c r="A56" s="464">
        <v>12</v>
      </c>
      <c r="B56" s="469" t="s">
        <v>2146</v>
      </c>
      <c r="C56" s="470">
        <f>I56+I57</f>
        <v>5.6852</v>
      </c>
      <c r="D56" s="471">
        <v>0.03</v>
      </c>
      <c r="E56" s="462">
        <v>375.24</v>
      </c>
      <c r="F56" s="462">
        <v>1297.6199999999999</v>
      </c>
      <c r="G56" s="462">
        <v>2220</v>
      </c>
      <c r="H56" s="208" t="s">
        <v>2145</v>
      </c>
      <c r="I56" s="210">
        <v>5.2984999999999998</v>
      </c>
    </row>
    <row r="57" spans="1:9" s="209" customFormat="1" ht="13.5" customHeight="1">
      <c r="A57" s="464"/>
      <c r="B57" s="469"/>
      <c r="C57" s="470"/>
      <c r="D57" s="471"/>
      <c r="E57" s="462"/>
      <c r="F57" s="462"/>
      <c r="G57" s="462"/>
      <c r="H57" s="208" t="s">
        <v>2144</v>
      </c>
      <c r="I57" s="210">
        <v>0.38669999999999999</v>
      </c>
    </row>
    <row r="58" spans="1:9" s="209" customFormat="1" ht="13.5" customHeight="1">
      <c r="A58" s="206">
        <v>13</v>
      </c>
      <c r="B58" s="217" t="s">
        <v>2143</v>
      </c>
      <c r="C58" s="216">
        <v>2.5604</v>
      </c>
      <c r="D58" s="215">
        <v>0.03</v>
      </c>
      <c r="E58" s="214">
        <v>169</v>
      </c>
      <c r="F58" s="214">
        <v>579.5</v>
      </c>
      <c r="G58" s="214">
        <v>990</v>
      </c>
      <c r="H58" s="208" t="s">
        <v>2142</v>
      </c>
      <c r="I58" s="210">
        <v>2.5604</v>
      </c>
    </row>
    <row r="59" spans="1:9" s="209" customFormat="1" ht="13.5" customHeight="1">
      <c r="A59" s="219">
        <v>14</v>
      </c>
      <c r="B59" s="217" t="s">
        <v>2141</v>
      </c>
      <c r="C59" s="216">
        <v>3.5173999999999999</v>
      </c>
      <c r="D59" s="215">
        <v>0.03</v>
      </c>
      <c r="E59" s="214">
        <v>1050</v>
      </c>
      <c r="F59" s="214">
        <v>1050</v>
      </c>
      <c r="G59" s="214">
        <v>1050</v>
      </c>
      <c r="H59" s="208" t="s">
        <v>2140</v>
      </c>
      <c r="I59" s="210">
        <v>3.5173999999999999</v>
      </c>
    </row>
    <row r="60" spans="1:9" s="209" customFormat="1" ht="13.5" customHeight="1">
      <c r="A60" s="218">
        <v>15</v>
      </c>
      <c r="B60" s="217" t="s">
        <v>2139</v>
      </c>
      <c r="C60" s="216">
        <v>0.68200000000000005</v>
      </c>
      <c r="D60" s="215">
        <v>0.03</v>
      </c>
      <c r="E60" s="214">
        <v>45.02</v>
      </c>
      <c r="F60" s="213">
        <v>133.51</v>
      </c>
      <c r="G60" s="213">
        <v>222</v>
      </c>
      <c r="H60" s="212" t="s">
        <v>2138</v>
      </c>
      <c r="I60" s="210">
        <v>0.68200000000000005</v>
      </c>
    </row>
    <row r="61" spans="1:9" s="209" customFormat="1" ht="13.5" customHeight="1">
      <c r="A61" s="464">
        <v>16</v>
      </c>
      <c r="B61" s="469" t="s">
        <v>2137</v>
      </c>
      <c r="C61" s="470">
        <f>I61+I62+I63</f>
        <v>0.31519999999999998</v>
      </c>
      <c r="D61" s="471">
        <v>0.03</v>
      </c>
      <c r="E61" s="462">
        <v>120</v>
      </c>
      <c r="F61" s="462">
        <v>120</v>
      </c>
      <c r="G61" s="462">
        <v>120</v>
      </c>
      <c r="H61" s="208" t="s">
        <v>2136</v>
      </c>
      <c r="I61" s="210">
        <v>0.23669999999999999</v>
      </c>
    </row>
    <row r="62" spans="1:9" s="209" customFormat="1" ht="13.5" customHeight="1">
      <c r="A62" s="464"/>
      <c r="B62" s="469"/>
      <c r="C62" s="470"/>
      <c r="D62" s="471"/>
      <c r="E62" s="462"/>
      <c r="F62" s="462"/>
      <c r="G62" s="462"/>
      <c r="H62" s="208" t="s">
        <v>2135</v>
      </c>
      <c r="I62" s="210">
        <v>1.46E-2</v>
      </c>
    </row>
    <row r="63" spans="1:9" s="209" customFormat="1" ht="13.5" customHeight="1">
      <c r="A63" s="464"/>
      <c r="B63" s="469"/>
      <c r="C63" s="470"/>
      <c r="D63" s="471"/>
      <c r="E63" s="462"/>
      <c r="F63" s="462"/>
      <c r="G63" s="462"/>
      <c r="H63" s="208" t="s">
        <v>2134</v>
      </c>
      <c r="I63" s="210">
        <v>6.3899999999999998E-2</v>
      </c>
    </row>
    <row r="64" spans="1:9" s="209" customFormat="1" ht="13.5" customHeight="1">
      <c r="A64" s="474">
        <v>17</v>
      </c>
      <c r="B64" s="469" t="s">
        <v>2133</v>
      </c>
      <c r="C64" s="470">
        <f>I64+I65+I66</f>
        <v>12.322100000000001</v>
      </c>
      <c r="D64" s="471">
        <v>0.03</v>
      </c>
      <c r="E64" s="462">
        <v>813.24</v>
      </c>
      <c r="F64" s="462">
        <v>1966.6200000000001</v>
      </c>
      <c r="G64" s="462">
        <v>3120</v>
      </c>
      <c r="H64" s="208" t="s">
        <v>2132</v>
      </c>
      <c r="I64" s="210">
        <v>5.4199999999999998E-2</v>
      </c>
    </row>
    <row r="65" spans="1:9" s="209" customFormat="1" ht="13.5" customHeight="1">
      <c r="A65" s="474"/>
      <c r="B65" s="469"/>
      <c r="C65" s="470"/>
      <c r="D65" s="471"/>
      <c r="E65" s="462"/>
      <c r="F65" s="462"/>
      <c r="G65" s="462"/>
      <c r="H65" s="208" t="s">
        <v>2131</v>
      </c>
      <c r="I65" s="210">
        <v>10.817</v>
      </c>
    </row>
    <row r="66" spans="1:9" s="209" customFormat="1" ht="13.5" customHeight="1">
      <c r="A66" s="474"/>
      <c r="B66" s="469"/>
      <c r="C66" s="470"/>
      <c r="D66" s="471"/>
      <c r="E66" s="462"/>
      <c r="F66" s="462"/>
      <c r="G66" s="462"/>
      <c r="H66" s="208" t="s">
        <v>2130</v>
      </c>
      <c r="I66" s="210">
        <v>1.4509000000000001</v>
      </c>
    </row>
    <row r="67" spans="1:9" s="209" customFormat="1" ht="13.5" customHeight="1">
      <c r="A67" s="474">
        <v>18</v>
      </c>
      <c r="B67" s="469" t="s">
        <v>2129</v>
      </c>
      <c r="C67" s="470">
        <f>I67+I68+I69+I70+I71+I72+I73+I74+I75+I76</f>
        <v>30.169700000000002</v>
      </c>
      <c r="D67" s="471">
        <v>0.03</v>
      </c>
      <c r="E67" s="462">
        <v>2147.1</v>
      </c>
      <c r="F67" s="468">
        <v>5513.5499999999993</v>
      </c>
      <c r="G67" s="468">
        <v>8880</v>
      </c>
      <c r="H67" s="211" t="s">
        <v>2128</v>
      </c>
      <c r="I67" s="210">
        <v>3.09E-2</v>
      </c>
    </row>
    <row r="68" spans="1:9" s="209" customFormat="1" ht="13.5" customHeight="1">
      <c r="A68" s="474"/>
      <c r="B68" s="469"/>
      <c r="C68" s="470"/>
      <c r="D68" s="471"/>
      <c r="E68" s="462"/>
      <c r="F68" s="468"/>
      <c r="G68" s="468"/>
      <c r="H68" s="211" t="s">
        <v>2127</v>
      </c>
      <c r="I68" s="210">
        <v>8.2100000000000006E-2</v>
      </c>
    </row>
    <row r="69" spans="1:9" s="209" customFormat="1" ht="13.5" customHeight="1">
      <c r="A69" s="474"/>
      <c r="B69" s="469"/>
      <c r="C69" s="470"/>
      <c r="D69" s="471"/>
      <c r="E69" s="462"/>
      <c r="F69" s="468"/>
      <c r="G69" s="468"/>
      <c r="H69" s="211" t="s">
        <v>2126</v>
      </c>
      <c r="I69" s="210">
        <v>0.37340000000000001</v>
      </c>
    </row>
    <row r="70" spans="1:9" s="209" customFormat="1" ht="13.5" customHeight="1">
      <c r="A70" s="474"/>
      <c r="B70" s="469"/>
      <c r="C70" s="470"/>
      <c r="D70" s="471"/>
      <c r="E70" s="462"/>
      <c r="F70" s="468"/>
      <c r="G70" s="468"/>
      <c r="H70" s="211" t="s">
        <v>2125</v>
      </c>
      <c r="I70" s="210">
        <v>6.7999999999999996E-3</v>
      </c>
    </row>
    <row r="71" spans="1:9" s="209" customFormat="1" ht="13.5" customHeight="1">
      <c r="A71" s="474"/>
      <c r="B71" s="469"/>
      <c r="C71" s="470"/>
      <c r="D71" s="471"/>
      <c r="E71" s="462"/>
      <c r="F71" s="468"/>
      <c r="G71" s="468"/>
      <c r="H71" s="211" t="s">
        <v>2124</v>
      </c>
      <c r="I71" s="210">
        <v>5.5999999999999999E-3</v>
      </c>
    </row>
    <row r="72" spans="1:9" s="209" customFormat="1" ht="13.5" customHeight="1">
      <c r="A72" s="474"/>
      <c r="B72" s="469"/>
      <c r="C72" s="470"/>
      <c r="D72" s="471"/>
      <c r="E72" s="462"/>
      <c r="F72" s="468"/>
      <c r="G72" s="468"/>
      <c r="H72" s="211" t="s">
        <v>2123</v>
      </c>
      <c r="I72" s="210">
        <v>1.5351999999999999</v>
      </c>
    </row>
    <row r="73" spans="1:9" s="209" customFormat="1" ht="13.5" customHeight="1">
      <c r="A73" s="474"/>
      <c r="B73" s="469"/>
      <c r="C73" s="470"/>
      <c r="D73" s="471"/>
      <c r="E73" s="462"/>
      <c r="F73" s="468"/>
      <c r="G73" s="468"/>
      <c r="H73" s="211" t="s">
        <v>2122</v>
      </c>
      <c r="I73" s="210">
        <v>1.8398000000000001</v>
      </c>
    </row>
    <row r="74" spans="1:9" s="209" customFormat="1" ht="13.5" customHeight="1">
      <c r="A74" s="474"/>
      <c r="B74" s="469"/>
      <c r="C74" s="470"/>
      <c r="D74" s="471"/>
      <c r="E74" s="462"/>
      <c r="F74" s="468"/>
      <c r="G74" s="468"/>
      <c r="H74" s="211" t="s">
        <v>2121</v>
      </c>
      <c r="I74" s="210">
        <v>17.715900000000001</v>
      </c>
    </row>
    <row r="75" spans="1:9" s="209" customFormat="1" ht="13.5" customHeight="1">
      <c r="A75" s="474"/>
      <c r="B75" s="469"/>
      <c r="C75" s="470"/>
      <c r="D75" s="471"/>
      <c r="E75" s="462"/>
      <c r="F75" s="468"/>
      <c r="G75" s="468"/>
      <c r="H75" s="211" t="s">
        <v>2120</v>
      </c>
      <c r="I75" s="210">
        <v>5.5239000000000003</v>
      </c>
    </row>
    <row r="76" spans="1:9" s="209" customFormat="1" ht="13.5" customHeight="1">
      <c r="A76" s="474"/>
      <c r="B76" s="469"/>
      <c r="C76" s="470"/>
      <c r="D76" s="471"/>
      <c r="E76" s="462"/>
      <c r="F76" s="468"/>
      <c r="G76" s="468"/>
      <c r="H76" s="211" t="s">
        <v>2119</v>
      </c>
      <c r="I76" s="210">
        <v>3.0560999999999998</v>
      </c>
    </row>
    <row r="77" spans="1:9" ht="13.5" customHeight="1">
      <c r="A77" s="474">
        <v>19</v>
      </c>
      <c r="B77" s="469" t="s">
        <v>2118</v>
      </c>
      <c r="C77" s="470">
        <f>I77+I78+I79</f>
        <v>47.619600000000005</v>
      </c>
      <c r="D77" s="471">
        <v>0.03</v>
      </c>
      <c r="E77" s="462">
        <v>3142.88</v>
      </c>
      <c r="F77" s="462">
        <v>9566.4399999999987</v>
      </c>
      <c r="G77" s="462">
        <v>15990</v>
      </c>
      <c r="H77" s="208" t="s">
        <v>2117</v>
      </c>
      <c r="I77" s="207">
        <v>22.6111</v>
      </c>
    </row>
    <row r="78" spans="1:9" ht="13.5" customHeight="1">
      <c r="A78" s="474"/>
      <c r="B78" s="469"/>
      <c r="C78" s="470"/>
      <c r="D78" s="471"/>
      <c r="E78" s="462"/>
      <c r="F78" s="462"/>
      <c r="G78" s="462"/>
      <c r="H78" s="208" t="s">
        <v>2116</v>
      </c>
      <c r="I78" s="207">
        <v>8.2736000000000001</v>
      </c>
    </row>
    <row r="79" spans="1:9" ht="13.5" customHeight="1">
      <c r="A79" s="474"/>
      <c r="B79" s="469"/>
      <c r="C79" s="470"/>
      <c r="D79" s="471"/>
      <c r="E79" s="462"/>
      <c r="F79" s="462"/>
      <c r="G79" s="462"/>
      <c r="H79" s="208" t="s">
        <v>2115</v>
      </c>
      <c r="I79" s="207">
        <v>16.7349</v>
      </c>
    </row>
    <row r="80" spans="1:9" ht="13.5" customHeight="1">
      <c r="A80" s="464">
        <v>20</v>
      </c>
      <c r="B80" s="469" t="s">
        <v>2114</v>
      </c>
      <c r="C80" s="470">
        <f>I80+I81</f>
        <v>1.1531</v>
      </c>
      <c r="D80" s="471">
        <v>0.03</v>
      </c>
      <c r="E80" s="462">
        <v>76.12</v>
      </c>
      <c r="F80" s="462">
        <v>218.06</v>
      </c>
      <c r="G80" s="462">
        <v>360</v>
      </c>
      <c r="H80" s="208" t="s">
        <v>2113</v>
      </c>
      <c r="I80" s="207">
        <v>0.84530000000000005</v>
      </c>
    </row>
    <row r="81" spans="1:9" ht="13.5" customHeight="1">
      <c r="A81" s="464"/>
      <c r="B81" s="469"/>
      <c r="C81" s="470"/>
      <c r="D81" s="471"/>
      <c r="E81" s="462"/>
      <c r="F81" s="462"/>
      <c r="G81" s="462"/>
      <c r="H81" s="208" t="s">
        <v>2112</v>
      </c>
      <c r="I81" s="207">
        <v>0.30780000000000002</v>
      </c>
    </row>
    <row r="82" spans="1:9" ht="13.5" customHeight="1">
      <c r="A82" s="206"/>
      <c r="B82" s="206"/>
      <c r="C82" s="205">
        <f>SUM(C2:C80)</f>
        <v>433.29880000000003</v>
      </c>
      <c r="D82" s="204"/>
      <c r="E82" s="203">
        <v>36154.990000000005</v>
      </c>
      <c r="F82" s="203">
        <v>79080.97</v>
      </c>
      <c r="G82" s="203">
        <v>122006.95</v>
      </c>
      <c r="H82" s="202"/>
      <c r="I82" s="201">
        <f>SUM(I2:I81)</f>
        <v>433.29879999999997</v>
      </c>
    </row>
    <row r="83" spans="1:9">
      <c r="A83" s="200"/>
      <c r="B83" s="200"/>
      <c r="C83" s="199"/>
      <c r="D83" s="198"/>
      <c r="E83" s="197"/>
      <c r="F83" s="197"/>
      <c r="G83" s="197"/>
    </row>
    <row r="84" spans="1:9">
      <c r="D84" s="195"/>
      <c r="E84" s="197"/>
      <c r="F84" s="197"/>
      <c r="G84" s="197"/>
    </row>
    <row r="85" spans="1:9">
      <c r="B85" s="196"/>
      <c r="D85" s="195"/>
      <c r="E85" s="197"/>
      <c r="F85" s="197"/>
      <c r="G85" s="197"/>
    </row>
    <row r="86" spans="1:9">
      <c r="B86" s="196"/>
    </row>
    <row r="87" spans="1:9">
      <c r="B87" s="196"/>
      <c r="D87" s="195"/>
      <c r="E87" s="197"/>
      <c r="F87" s="197"/>
      <c r="G87" s="197"/>
    </row>
    <row r="88" spans="1:9">
      <c r="D88" s="195"/>
    </row>
    <row r="89" spans="1:9">
      <c r="B89" s="196"/>
      <c r="D89" s="195"/>
    </row>
    <row r="90" spans="1:9">
      <c r="D90" s="195"/>
    </row>
    <row r="91" spans="1:9">
      <c r="D91" s="195"/>
    </row>
    <row r="92" spans="1:9">
      <c r="D92" s="195"/>
    </row>
    <row r="93" spans="1:9">
      <c r="D93" s="195"/>
    </row>
    <row r="94" spans="1:9">
      <c r="D94" s="195"/>
    </row>
    <row r="95" spans="1:9">
      <c r="D95" s="195"/>
    </row>
    <row r="96" spans="1:9">
      <c r="D96" s="195"/>
    </row>
    <row r="97" spans="4:4">
      <c r="D97" s="195"/>
    </row>
    <row r="98" spans="4:4">
      <c r="D98" s="195"/>
    </row>
    <row r="99" spans="4:4">
      <c r="D99" s="195"/>
    </row>
    <row r="100" spans="4:4">
      <c r="D100" s="195"/>
    </row>
    <row r="101" spans="4:4">
      <c r="D101" s="195"/>
    </row>
    <row r="102" spans="4:4">
      <c r="D102" s="195"/>
    </row>
    <row r="103" spans="4:4">
      <c r="D103" s="195"/>
    </row>
    <row r="104" spans="4:4">
      <c r="D104" s="195"/>
    </row>
    <row r="105" spans="4:4">
      <c r="D105" s="195"/>
    </row>
    <row r="106" spans="4:4">
      <c r="D106" s="195"/>
    </row>
    <row r="107" spans="4:4">
      <c r="D107" s="195"/>
    </row>
    <row r="108" spans="4:4">
      <c r="D108" s="195"/>
    </row>
    <row r="109" spans="4:4">
      <c r="D109" s="195"/>
    </row>
    <row r="110" spans="4:4">
      <c r="D110" s="195"/>
    </row>
    <row r="111" spans="4:4">
      <c r="D111" s="195"/>
    </row>
    <row r="112" spans="4:4">
      <c r="D112" s="195"/>
    </row>
    <row r="113" spans="4:4">
      <c r="D113" s="195"/>
    </row>
    <row r="114" spans="4:4">
      <c r="D114" s="195"/>
    </row>
    <row r="115" spans="4:4">
      <c r="D115" s="195"/>
    </row>
    <row r="116" spans="4:4">
      <c r="D116" s="195"/>
    </row>
    <row r="117" spans="4:4">
      <c r="D117" s="195"/>
    </row>
    <row r="118" spans="4:4">
      <c r="D118" s="195"/>
    </row>
    <row r="119" spans="4:4">
      <c r="D119" s="195"/>
    </row>
    <row r="120" spans="4:4">
      <c r="D120" s="195"/>
    </row>
    <row r="121" spans="4:4">
      <c r="D121" s="195"/>
    </row>
    <row r="122" spans="4:4">
      <c r="D122" s="195"/>
    </row>
    <row r="123" spans="4:4">
      <c r="D123" s="195"/>
    </row>
    <row r="124" spans="4:4">
      <c r="D124" s="195"/>
    </row>
    <row r="125" spans="4:4">
      <c r="D125" s="195"/>
    </row>
    <row r="126" spans="4:4">
      <c r="D126" s="195"/>
    </row>
    <row r="127" spans="4:4">
      <c r="D127" s="195"/>
    </row>
    <row r="128" spans="4:4">
      <c r="D128" s="195"/>
    </row>
    <row r="129" spans="4:4">
      <c r="D129" s="195"/>
    </row>
    <row r="130" spans="4:4">
      <c r="D130" s="195"/>
    </row>
    <row r="131" spans="4:4">
      <c r="D131" s="195"/>
    </row>
    <row r="132" spans="4:4">
      <c r="D132" s="195"/>
    </row>
    <row r="133" spans="4:4">
      <c r="D133" s="195"/>
    </row>
    <row r="134" spans="4:4">
      <c r="D134" s="195"/>
    </row>
    <row r="135" spans="4:4">
      <c r="D135" s="195"/>
    </row>
    <row r="136" spans="4:4">
      <c r="D136" s="195"/>
    </row>
    <row r="137" spans="4:4">
      <c r="D137" s="195"/>
    </row>
    <row r="138" spans="4:4">
      <c r="D138" s="195"/>
    </row>
    <row r="139" spans="4:4">
      <c r="D139" s="195"/>
    </row>
    <row r="140" spans="4:4">
      <c r="D140" s="195"/>
    </row>
    <row r="141" spans="4:4">
      <c r="D141" s="195"/>
    </row>
    <row r="142" spans="4:4">
      <c r="D142" s="195"/>
    </row>
    <row r="143" spans="4:4">
      <c r="D143" s="195"/>
    </row>
    <row r="144" spans="4:4">
      <c r="D144" s="195"/>
    </row>
    <row r="145" spans="4:4">
      <c r="D145" s="195"/>
    </row>
    <row r="146" spans="4:4">
      <c r="D146" s="195"/>
    </row>
    <row r="147" spans="4:4">
      <c r="D147" s="195"/>
    </row>
    <row r="148" spans="4:4">
      <c r="D148" s="195"/>
    </row>
    <row r="149" spans="4:4">
      <c r="D149" s="195"/>
    </row>
    <row r="150" spans="4:4">
      <c r="D150" s="195"/>
    </row>
    <row r="151" spans="4:4">
      <c r="D151" s="195"/>
    </row>
    <row r="152" spans="4:4">
      <c r="D152" s="195"/>
    </row>
    <row r="153" spans="4:4">
      <c r="D153" s="195"/>
    </row>
    <row r="154" spans="4:4">
      <c r="D154" s="195"/>
    </row>
  </sheetData>
  <mergeCells count="98">
    <mergeCell ref="G77:G79"/>
    <mergeCell ref="A80:A81"/>
    <mergeCell ref="B80:B81"/>
    <mergeCell ref="C80:C81"/>
    <mergeCell ref="D80:D81"/>
    <mergeCell ref="E80:E81"/>
    <mergeCell ref="F80:F81"/>
    <mergeCell ref="G80:G81"/>
    <mergeCell ref="A77:A79"/>
    <mergeCell ref="B77:B79"/>
    <mergeCell ref="C77:C79"/>
    <mergeCell ref="D77:D79"/>
    <mergeCell ref="E77:E79"/>
    <mergeCell ref="F77:F79"/>
    <mergeCell ref="G64:G66"/>
    <mergeCell ref="A67:A76"/>
    <mergeCell ref="B67:B76"/>
    <mergeCell ref="C67:C76"/>
    <mergeCell ref="D67:D76"/>
    <mergeCell ref="E67:E76"/>
    <mergeCell ref="F67:F76"/>
    <mergeCell ref="G67:G76"/>
    <mergeCell ref="A64:A66"/>
    <mergeCell ref="B64:B66"/>
    <mergeCell ref="C64:C66"/>
    <mergeCell ref="D64:D66"/>
    <mergeCell ref="E64:E66"/>
    <mergeCell ref="F64:F66"/>
    <mergeCell ref="G56:G57"/>
    <mergeCell ref="A61:A63"/>
    <mergeCell ref="B61:B63"/>
    <mergeCell ref="C61:C63"/>
    <mergeCell ref="D61:D63"/>
    <mergeCell ref="E61:E63"/>
    <mergeCell ref="F61:F63"/>
    <mergeCell ref="G61:G63"/>
    <mergeCell ref="A56:A57"/>
    <mergeCell ref="B56:B57"/>
    <mergeCell ref="C56:C57"/>
    <mergeCell ref="D56:D57"/>
    <mergeCell ref="E56:E57"/>
    <mergeCell ref="F56:F57"/>
    <mergeCell ref="G49:G53"/>
    <mergeCell ref="A54:A55"/>
    <mergeCell ref="B54:B55"/>
    <mergeCell ref="C54:C55"/>
    <mergeCell ref="D54:D55"/>
    <mergeCell ref="E54:E55"/>
    <mergeCell ref="F54:F55"/>
    <mergeCell ref="G54:G55"/>
    <mergeCell ref="A49:A53"/>
    <mergeCell ref="B49:B53"/>
    <mergeCell ref="C49:C53"/>
    <mergeCell ref="D49:D53"/>
    <mergeCell ref="E49:E53"/>
    <mergeCell ref="F49:F53"/>
    <mergeCell ref="G27:G40"/>
    <mergeCell ref="A41:A48"/>
    <mergeCell ref="B41:B48"/>
    <mergeCell ref="C41:C48"/>
    <mergeCell ref="D41:D48"/>
    <mergeCell ref="E41:E48"/>
    <mergeCell ref="F41:F48"/>
    <mergeCell ref="G41:G48"/>
    <mergeCell ref="A27:A40"/>
    <mergeCell ref="B27:B40"/>
    <mergeCell ref="F27:F40"/>
    <mergeCell ref="C27:C40"/>
    <mergeCell ref="D27:D40"/>
    <mergeCell ref="E27:E40"/>
    <mergeCell ref="G11:G16"/>
    <mergeCell ref="A17:A26"/>
    <mergeCell ref="B17:B26"/>
    <mergeCell ref="C17:C26"/>
    <mergeCell ref="D17:D26"/>
    <mergeCell ref="E17:E26"/>
    <mergeCell ref="E11:E16"/>
    <mergeCell ref="F11:F16"/>
    <mergeCell ref="F17:F26"/>
    <mergeCell ref="G17:G26"/>
    <mergeCell ref="A11:A16"/>
    <mergeCell ref="B11:B16"/>
    <mergeCell ref="C11:C16"/>
    <mergeCell ref="D11:D16"/>
    <mergeCell ref="F5:F6"/>
    <mergeCell ref="G5:G6"/>
    <mergeCell ref="A7:A10"/>
    <mergeCell ref="B7:B10"/>
    <mergeCell ref="C7:C10"/>
    <mergeCell ref="D7:D10"/>
    <mergeCell ref="E7:E10"/>
    <mergeCell ref="A5:A6"/>
    <mergeCell ref="B5:B6"/>
    <mergeCell ref="C5:C6"/>
    <mergeCell ref="D5:D6"/>
    <mergeCell ref="E5:E6"/>
    <mergeCell ref="G7:G10"/>
    <mergeCell ref="F7:F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oddHeader xml:space="preserve">&amp;C&amp;"Arial Narrow,Pogrubiony"&amp;12
Wykaz nieruchomości pozostających w użytkowaniu wieczystym WPKiW S.A. (dalej UW) wraz z opłatami rocznymi &amp;RZałącznik nr 2a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view="pageLayout" zoomScale="115" zoomScaleNormal="130" zoomScalePageLayoutView="115" workbookViewId="0">
      <selection activeCell="G15" sqref="G15"/>
    </sheetView>
  </sheetViews>
  <sheetFormatPr defaultColWidth="9.109375" defaultRowHeight="13.2"/>
  <cols>
    <col min="1" max="1" width="3.44140625" style="3" customWidth="1"/>
    <col min="2" max="2" width="26.88671875" style="2" customWidth="1"/>
    <col min="3" max="3" width="17.5546875" style="3" customWidth="1"/>
    <col min="4" max="4" width="16.88671875" style="4" customWidth="1"/>
    <col min="5" max="5" width="11" style="3" customWidth="1"/>
    <col min="6" max="6" width="9.33203125" style="3" customWidth="1"/>
    <col min="7" max="7" width="47" style="2" customWidth="1"/>
    <col min="8" max="16384" width="9.109375" style="1"/>
  </cols>
  <sheetData>
    <row r="1" spans="1:7" s="31" customFormat="1" ht="49.5" customHeight="1">
      <c r="A1" s="500" t="s">
        <v>65</v>
      </c>
      <c r="B1" s="501" t="s">
        <v>97</v>
      </c>
      <c r="C1" s="500" t="s">
        <v>231</v>
      </c>
      <c r="D1" s="500" t="s">
        <v>96</v>
      </c>
      <c r="E1" s="500" t="s">
        <v>95</v>
      </c>
      <c r="F1" s="500"/>
      <c r="G1" s="500" t="s">
        <v>94</v>
      </c>
    </row>
    <row r="2" spans="1:7" s="31" customFormat="1" ht="78" customHeight="1">
      <c r="A2" s="500"/>
      <c r="B2" s="502"/>
      <c r="C2" s="500"/>
      <c r="D2" s="500"/>
      <c r="E2" s="392" t="s">
        <v>93</v>
      </c>
      <c r="F2" s="392" t="s">
        <v>92</v>
      </c>
      <c r="G2" s="500"/>
    </row>
    <row r="3" spans="1:7" s="31" customFormat="1" ht="12">
      <c r="A3" s="392">
        <v>1</v>
      </c>
      <c r="B3" s="392">
        <v>2</v>
      </c>
      <c r="C3" s="392">
        <v>3</v>
      </c>
      <c r="D3" s="392">
        <v>4</v>
      </c>
      <c r="E3" s="392">
        <v>5</v>
      </c>
      <c r="F3" s="392">
        <v>6</v>
      </c>
      <c r="G3" s="392">
        <v>7</v>
      </c>
    </row>
    <row r="4" spans="1:7" ht="20.399999999999999">
      <c r="A4" s="393">
        <v>1</v>
      </c>
      <c r="B4" s="21" t="s">
        <v>91</v>
      </c>
      <c r="C4" s="30">
        <v>8.2500000000000004E-2</v>
      </c>
      <c r="D4" s="30">
        <v>8.2500000000000004E-2</v>
      </c>
      <c r="E4" s="393" t="s">
        <v>71</v>
      </c>
      <c r="F4" s="393" t="s">
        <v>71</v>
      </c>
      <c r="G4" s="21"/>
    </row>
    <row r="5" spans="1:7" ht="30.6">
      <c r="A5" s="393">
        <v>2</v>
      </c>
      <c r="B5" s="21" t="s">
        <v>90</v>
      </c>
      <c r="C5" s="30">
        <v>0.12609999999999999</v>
      </c>
      <c r="D5" s="30">
        <v>0.12609999999999999</v>
      </c>
      <c r="E5" s="393" t="s">
        <v>71</v>
      </c>
      <c r="F5" s="393" t="s">
        <v>71</v>
      </c>
      <c r="G5" s="21"/>
    </row>
    <row r="6" spans="1:7">
      <c r="A6" s="477">
        <v>3</v>
      </c>
      <c r="B6" s="499" t="s">
        <v>89</v>
      </c>
      <c r="C6" s="28">
        <v>4.6300000000000001E-2</v>
      </c>
      <c r="D6" s="28">
        <v>4.6300000000000001E-2</v>
      </c>
      <c r="E6" s="29" t="s">
        <v>71</v>
      </c>
      <c r="F6" s="29" t="s">
        <v>71</v>
      </c>
      <c r="G6" s="503" t="s">
        <v>2336</v>
      </c>
    </row>
    <row r="7" spans="1:7">
      <c r="A7" s="511"/>
      <c r="B7" s="499"/>
      <c r="C7" s="28">
        <v>5.8099999999999999E-2</v>
      </c>
      <c r="D7" s="28">
        <v>5.8099999999999999E-2</v>
      </c>
      <c r="E7" s="9" t="s">
        <v>71</v>
      </c>
      <c r="F7" s="9" t="s">
        <v>71</v>
      </c>
      <c r="G7" s="504"/>
    </row>
    <row r="8" spans="1:7">
      <c r="A8" s="511"/>
      <c r="B8" s="499"/>
      <c r="C8" s="28">
        <v>0.97770000000000001</v>
      </c>
      <c r="D8" s="28">
        <v>0.97770000000000001</v>
      </c>
      <c r="E8" s="9" t="s">
        <v>71</v>
      </c>
      <c r="F8" s="9" t="s">
        <v>71</v>
      </c>
      <c r="G8" s="504"/>
    </row>
    <row r="9" spans="1:7">
      <c r="A9" s="511"/>
      <c r="B9" s="499"/>
      <c r="C9" s="27">
        <v>9.3200000000000005E-2</v>
      </c>
      <c r="D9" s="10">
        <v>9.3200000000000005E-2</v>
      </c>
      <c r="E9" s="9" t="s">
        <v>71</v>
      </c>
      <c r="F9" s="9" t="s">
        <v>71</v>
      </c>
      <c r="G9" s="504"/>
    </row>
    <row r="10" spans="1:7">
      <c r="A10" s="478"/>
      <c r="B10" s="499"/>
      <c r="C10" s="27">
        <v>4.0599999999999997E-2</v>
      </c>
      <c r="D10" s="10">
        <v>4.0599999999999997E-2</v>
      </c>
      <c r="E10" s="9" t="s">
        <v>71</v>
      </c>
      <c r="F10" s="9" t="s">
        <v>71</v>
      </c>
      <c r="G10" s="505"/>
    </row>
    <row r="11" spans="1:7" ht="31.5" customHeight="1">
      <c r="A11" s="393">
        <v>4</v>
      </c>
      <c r="B11" s="391" t="s">
        <v>88</v>
      </c>
      <c r="C11" s="15">
        <v>0.1578</v>
      </c>
      <c r="D11" s="15">
        <v>0.1578</v>
      </c>
      <c r="E11" s="9" t="s">
        <v>71</v>
      </c>
      <c r="F11" s="9" t="s">
        <v>71</v>
      </c>
      <c r="G11" s="22"/>
    </row>
    <row r="12" spans="1:7">
      <c r="A12" s="477">
        <v>5</v>
      </c>
      <c r="B12" s="487" t="s">
        <v>87</v>
      </c>
      <c r="C12" s="483">
        <v>0.43120000000000003</v>
      </c>
      <c r="D12" s="483">
        <v>0.43120000000000003</v>
      </c>
      <c r="E12" s="485" t="s">
        <v>71</v>
      </c>
      <c r="F12" s="485" t="s">
        <v>71</v>
      </c>
      <c r="G12" s="487"/>
    </row>
    <row r="13" spans="1:7" ht="27" customHeight="1">
      <c r="A13" s="478"/>
      <c r="B13" s="488"/>
      <c r="C13" s="484"/>
      <c r="D13" s="484"/>
      <c r="E13" s="486"/>
      <c r="F13" s="486"/>
      <c r="G13" s="488"/>
    </row>
    <row r="14" spans="1:7" ht="15" customHeight="1">
      <c r="A14" s="477">
        <v>6</v>
      </c>
      <c r="B14" s="499" t="s">
        <v>86</v>
      </c>
      <c r="C14" s="15">
        <v>0.81489999999999996</v>
      </c>
      <c r="D14" s="15">
        <v>0.81489999999999996</v>
      </c>
      <c r="E14" s="26"/>
      <c r="F14" s="9"/>
      <c r="G14" s="21" t="s">
        <v>85</v>
      </c>
    </row>
    <row r="15" spans="1:7" ht="56.25" customHeight="1">
      <c r="A15" s="478"/>
      <c r="B15" s="512"/>
      <c r="C15" s="23">
        <v>1168.1686</v>
      </c>
      <c r="D15" s="23">
        <v>1168.1686</v>
      </c>
      <c r="E15" s="9" t="s">
        <v>71</v>
      </c>
      <c r="F15" s="9" t="s">
        <v>71</v>
      </c>
      <c r="G15" s="21" t="s">
        <v>84</v>
      </c>
    </row>
    <row r="16" spans="1:7" ht="12.75" customHeight="1">
      <c r="A16" s="477">
        <v>7</v>
      </c>
      <c r="B16" s="508" t="s">
        <v>83</v>
      </c>
      <c r="C16" s="17">
        <v>3.4535999999999998</v>
      </c>
      <c r="D16" s="17">
        <v>3.4535999999999998</v>
      </c>
      <c r="E16" s="9" t="s">
        <v>71</v>
      </c>
      <c r="F16" s="9" t="s">
        <v>71</v>
      </c>
      <c r="G16" s="22"/>
    </row>
    <row r="17" spans="1:7">
      <c r="A17" s="511"/>
      <c r="B17" s="509"/>
      <c r="C17" s="17">
        <v>0.32129999999999997</v>
      </c>
      <c r="D17" s="17">
        <v>0.32129999999999997</v>
      </c>
      <c r="E17" s="9" t="s">
        <v>71</v>
      </c>
      <c r="F17" s="9" t="s">
        <v>71</v>
      </c>
      <c r="G17" s="22"/>
    </row>
    <row r="18" spans="1:7">
      <c r="A18" s="511"/>
      <c r="B18" s="509"/>
      <c r="C18" s="17">
        <v>3.78E-2</v>
      </c>
      <c r="D18" s="17">
        <v>3.78E-2</v>
      </c>
      <c r="E18" s="9" t="s">
        <v>71</v>
      </c>
      <c r="F18" s="9" t="s">
        <v>71</v>
      </c>
      <c r="G18" s="22"/>
    </row>
    <row r="19" spans="1:7">
      <c r="A19" s="511"/>
      <c r="B19" s="509"/>
      <c r="C19" s="17">
        <v>0.16109999999999999</v>
      </c>
      <c r="D19" s="17">
        <v>0.16109999999999999</v>
      </c>
      <c r="E19" s="9" t="s">
        <v>71</v>
      </c>
      <c r="F19" s="9" t="s">
        <v>71</v>
      </c>
      <c r="G19" s="22"/>
    </row>
    <row r="20" spans="1:7">
      <c r="A20" s="511"/>
      <c r="B20" s="509"/>
      <c r="C20" s="17">
        <v>4.7755000000000001</v>
      </c>
      <c r="D20" s="17">
        <v>4.7755000000000001</v>
      </c>
      <c r="E20" s="9" t="s">
        <v>71</v>
      </c>
      <c r="F20" s="9" t="s">
        <v>71</v>
      </c>
      <c r="G20" s="22"/>
    </row>
    <row r="21" spans="1:7">
      <c r="A21" s="511"/>
      <c r="B21" s="509"/>
      <c r="C21" s="17">
        <v>9.9023000000000003</v>
      </c>
      <c r="D21" s="17">
        <v>9.9023000000000003</v>
      </c>
      <c r="E21" s="9" t="s">
        <v>71</v>
      </c>
      <c r="F21" s="9" t="s">
        <v>71</v>
      </c>
      <c r="G21" s="22"/>
    </row>
    <row r="22" spans="1:7">
      <c r="A22" s="511"/>
      <c r="B22" s="509"/>
      <c r="C22" s="17">
        <v>8.1743000000000006</v>
      </c>
      <c r="D22" s="17">
        <v>8.1743000000000006</v>
      </c>
      <c r="E22" s="393" t="s">
        <v>71</v>
      </c>
      <c r="F22" s="393" t="s">
        <v>71</v>
      </c>
      <c r="G22" s="25"/>
    </row>
    <row r="23" spans="1:7">
      <c r="A23" s="511"/>
      <c r="B23" s="509"/>
      <c r="C23" s="17">
        <v>3.1381999999999999</v>
      </c>
      <c r="D23" s="17">
        <v>3.1381999999999999</v>
      </c>
      <c r="E23" s="9" t="s">
        <v>71</v>
      </c>
      <c r="F23" s="9" t="s">
        <v>71</v>
      </c>
      <c r="G23" s="22"/>
    </row>
    <row r="24" spans="1:7">
      <c r="A24" s="511"/>
      <c r="B24" s="509"/>
      <c r="C24" s="17">
        <v>1.2569999999999999</v>
      </c>
      <c r="D24" s="17">
        <v>1.2569999999999999</v>
      </c>
      <c r="E24" s="9" t="s">
        <v>71</v>
      </c>
      <c r="F24" s="9" t="s">
        <v>71</v>
      </c>
      <c r="G24" s="22"/>
    </row>
    <row r="25" spans="1:7">
      <c r="A25" s="478"/>
      <c r="B25" s="510"/>
      <c r="C25" s="24">
        <v>1.4384999999999999</v>
      </c>
      <c r="D25" s="24">
        <v>1.4384999999999999</v>
      </c>
      <c r="E25" s="9" t="s">
        <v>71</v>
      </c>
      <c r="F25" s="9" t="s">
        <v>71</v>
      </c>
      <c r="G25" s="22"/>
    </row>
    <row r="26" spans="1:7" ht="30.6">
      <c r="A26" s="393">
        <v>8</v>
      </c>
      <c r="B26" s="391" t="s">
        <v>82</v>
      </c>
      <c r="C26" s="16">
        <v>0.47520000000000001</v>
      </c>
      <c r="D26" s="16">
        <v>0.47520000000000001</v>
      </c>
      <c r="E26" s="9" t="s">
        <v>71</v>
      </c>
      <c r="F26" s="9" t="s">
        <v>71</v>
      </c>
      <c r="G26" s="22"/>
    </row>
    <row r="27" spans="1:7" ht="30.6">
      <c r="A27" s="393">
        <v>9</v>
      </c>
      <c r="B27" s="391" t="s">
        <v>19</v>
      </c>
      <c r="C27" s="17">
        <v>0.15970000000000001</v>
      </c>
      <c r="D27" s="17">
        <v>0.15970000000000001</v>
      </c>
      <c r="E27" s="9" t="s">
        <v>71</v>
      </c>
      <c r="F27" s="9" t="s">
        <v>71</v>
      </c>
      <c r="G27" s="22"/>
    </row>
    <row r="28" spans="1:7" ht="30.6">
      <c r="A28" s="393">
        <v>10</v>
      </c>
      <c r="B28" s="389" t="s">
        <v>21</v>
      </c>
      <c r="C28" s="17">
        <v>2.1791</v>
      </c>
      <c r="D28" s="17">
        <v>2.1791</v>
      </c>
      <c r="E28" s="9" t="s">
        <v>71</v>
      </c>
      <c r="F28" s="9" t="s">
        <v>71</v>
      </c>
      <c r="G28" s="22"/>
    </row>
    <row r="29" spans="1:7" ht="30.6">
      <c r="A29" s="393">
        <v>11</v>
      </c>
      <c r="B29" s="389" t="s">
        <v>38</v>
      </c>
      <c r="C29" s="17">
        <v>0.20349999999999999</v>
      </c>
      <c r="D29" s="17">
        <v>0.20349999999999999</v>
      </c>
      <c r="E29" s="9" t="s">
        <v>71</v>
      </c>
      <c r="F29" s="9" t="s">
        <v>71</v>
      </c>
      <c r="G29" s="22"/>
    </row>
    <row r="30" spans="1:7" ht="18.75" customHeight="1">
      <c r="A30" s="477">
        <v>12</v>
      </c>
      <c r="B30" s="479" t="s">
        <v>31</v>
      </c>
      <c r="C30" s="17">
        <f>0.4256+0.0116</f>
        <v>0.43719999999999998</v>
      </c>
      <c r="D30" s="17">
        <f>0.4256+0.0116</f>
        <v>0.43719999999999998</v>
      </c>
      <c r="E30" s="9" t="s">
        <v>71</v>
      </c>
      <c r="F30" s="9" t="s">
        <v>71</v>
      </c>
      <c r="G30" s="22"/>
    </row>
    <row r="31" spans="1:7" ht="23.25" customHeight="1">
      <c r="A31" s="478"/>
      <c r="B31" s="479"/>
      <c r="C31" s="17">
        <f>0.0928+0.0174</f>
        <v>0.11019999999999999</v>
      </c>
      <c r="D31" s="17">
        <f>0.0928+0.0174</f>
        <v>0.11019999999999999</v>
      </c>
      <c r="E31" s="23"/>
      <c r="F31" s="23"/>
      <c r="G31" s="22"/>
    </row>
    <row r="32" spans="1:7" ht="20.399999999999999">
      <c r="A32" s="393">
        <v>13</v>
      </c>
      <c r="B32" s="389" t="s">
        <v>17</v>
      </c>
      <c r="C32" s="16">
        <v>5.3048000000000002</v>
      </c>
      <c r="D32" s="16">
        <v>5.3048000000000002</v>
      </c>
      <c r="E32" s="9" t="s">
        <v>71</v>
      </c>
      <c r="F32" s="9" t="s">
        <v>71</v>
      </c>
      <c r="G32" s="22"/>
    </row>
    <row r="33" spans="1:7" ht="30.6">
      <c r="A33" s="393">
        <v>14</v>
      </c>
      <c r="B33" s="389" t="s">
        <v>69</v>
      </c>
      <c r="C33" s="11">
        <v>2.0243000000000002</v>
      </c>
      <c r="D33" s="11">
        <v>2.0243000000000002</v>
      </c>
      <c r="E33" s="9" t="s">
        <v>71</v>
      </c>
      <c r="F33" s="9" t="s">
        <v>71</v>
      </c>
      <c r="G33" s="21"/>
    </row>
    <row r="34" spans="1:7" s="20" customFormat="1" ht="15" customHeight="1">
      <c r="A34" s="477">
        <v>15</v>
      </c>
      <c r="B34" s="497" t="s">
        <v>42</v>
      </c>
      <c r="C34" s="11">
        <v>0.66490000000000005</v>
      </c>
      <c r="D34" s="11">
        <v>0.66490000000000005</v>
      </c>
      <c r="E34" s="9" t="s">
        <v>71</v>
      </c>
      <c r="F34" s="9" t="s">
        <v>71</v>
      </c>
      <c r="G34" s="18"/>
    </row>
    <row r="35" spans="1:7">
      <c r="A35" s="478"/>
      <c r="B35" s="498"/>
      <c r="C35" s="19">
        <v>2.3300000000000001E-2</v>
      </c>
      <c r="D35" s="19">
        <v>2.3300000000000001E-2</v>
      </c>
      <c r="E35" s="9" t="s">
        <v>71</v>
      </c>
      <c r="F35" s="9" t="s">
        <v>71</v>
      </c>
      <c r="G35" s="18"/>
    </row>
    <row r="36" spans="1:7">
      <c r="A36" s="477">
        <v>16</v>
      </c>
      <c r="B36" s="479" t="s">
        <v>68</v>
      </c>
      <c r="C36" s="11">
        <v>1.657</v>
      </c>
      <c r="D36" s="11">
        <v>1.657</v>
      </c>
      <c r="E36" s="9" t="s">
        <v>71</v>
      </c>
      <c r="F36" s="9" t="s">
        <v>71</v>
      </c>
      <c r="G36" s="390"/>
    </row>
    <row r="37" spans="1:7">
      <c r="A37" s="478"/>
      <c r="B37" s="480"/>
      <c r="C37" s="11">
        <v>3.0800000000000001E-2</v>
      </c>
      <c r="D37" s="11">
        <v>3.0800000000000001E-2</v>
      </c>
      <c r="E37" s="9" t="s">
        <v>71</v>
      </c>
      <c r="F37" s="9" t="s">
        <v>71</v>
      </c>
      <c r="G37" s="390"/>
    </row>
    <row r="38" spans="1:7" ht="45" customHeight="1">
      <c r="A38" s="477">
        <v>17</v>
      </c>
      <c r="B38" s="475" t="s">
        <v>81</v>
      </c>
      <c r="C38" s="481">
        <f>1.9501-0.0071</f>
        <v>1.9429999999999998</v>
      </c>
      <c r="D38" s="481">
        <f>1.9501-0.0071</f>
        <v>1.9429999999999998</v>
      </c>
      <c r="E38" s="489" t="s">
        <v>71</v>
      </c>
      <c r="F38" s="489" t="s">
        <v>71</v>
      </c>
      <c r="G38" s="487"/>
    </row>
    <row r="39" spans="1:7">
      <c r="A39" s="478"/>
      <c r="B39" s="476"/>
      <c r="C39" s="482"/>
      <c r="D39" s="482"/>
      <c r="E39" s="490"/>
      <c r="F39" s="490"/>
      <c r="G39" s="488"/>
    </row>
    <row r="40" spans="1:7">
      <c r="A40" s="477">
        <v>18</v>
      </c>
      <c r="B40" s="479" t="s">
        <v>35</v>
      </c>
      <c r="C40" s="17">
        <v>0.35639999999999999</v>
      </c>
      <c r="D40" s="17">
        <v>0.35639999999999999</v>
      </c>
      <c r="E40" s="9" t="s">
        <v>71</v>
      </c>
      <c r="F40" s="9" t="s">
        <v>71</v>
      </c>
      <c r="G40" s="390"/>
    </row>
    <row r="41" spans="1:7" s="7" customFormat="1">
      <c r="A41" s="478"/>
      <c r="B41" s="479"/>
      <c r="C41" s="17">
        <v>7.4999999999999997E-2</v>
      </c>
      <c r="D41" s="17">
        <v>7.4999999999999997E-2</v>
      </c>
      <c r="E41" s="9" t="s">
        <v>71</v>
      </c>
      <c r="F41" s="9" t="s">
        <v>71</v>
      </c>
      <c r="G41" s="8"/>
    </row>
    <row r="42" spans="1:7" s="7" customFormat="1" ht="20.399999999999999">
      <c r="A42" s="388">
        <v>19</v>
      </c>
      <c r="B42" s="389" t="s">
        <v>80</v>
      </c>
      <c r="C42" s="11">
        <v>0.10150000000000001</v>
      </c>
      <c r="D42" s="11">
        <v>0.10150000000000001</v>
      </c>
      <c r="E42" s="9" t="s">
        <v>71</v>
      </c>
      <c r="F42" s="9" t="s">
        <v>71</v>
      </c>
      <c r="G42" s="8"/>
    </row>
    <row r="43" spans="1:7" s="7" customFormat="1" ht="12.75" customHeight="1">
      <c r="A43" s="496">
        <v>20</v>
      </c>
      <c r="B43" s="475" t="s">
        <v>79</v>
      </c>
      <c r="C43" s="11">
        <v>0.90290000000000004</v>
      </c>
      <c r="D43" s="11">
        <v>0.90290000000000004</v>
      </c>
      <c r="E43" s="9" t="s">
        <v>71</v>
      </c>
      <c r="F43" s="9" t="s">
        <v>71</v>
      </c>
      <c r="G43" s="8"/>
    </row>
    <row r="44" spans="1:7" s="7" customFormat="1" ht="30" customHeight="1">
      <c r="A44" s="496"/>
      <c r="B44" s="476"/>
      <c r="C44" s="11">
        <v>0.41089999999999999</v>
      </c>
      <c r="D44" s="11">
        <v>0.41089999999999999</v>
      </c>
      <c r="E44" s="9" t="s">
        <v>71</v>
      </c>
      <c r="F44" s="9" t="s">
        <v>71</v>
      </c>
      <c r="G44" s="8"/>
    </row>
    <row r="45" spans="1:7" s="7" customFormat="1" ht="36.75" customHeight="1">
      <c r="A45" s="477">
        <v>21</v>
      </c>
      <c r="B45" s="475" t="s">
        <v>78</v>
      </c>
      <c r="C45" s="16">
        <v>3.2399999999999998E-2</v>
      </c>
      <c r="D45" s="15">
        <v>3.2399999999999998E-2</v>
      </c>
      <c r="E45" s="9" t="s">
        <v>71</v>
      </c>
      <c r="F45" s="9" t="s">
        <v>71</v>
      </c>
      <c r="G45" s="8"/>
    </row>
    <row r="46" spans="1:7" s="7" customFormat="1">
      <c r="A46" s="478"/>
      <c r="B46" s="476"/>
      <c r="C46" s="16">
        <v>0.22689999999999999</v>
      </c>
      <c r="D46" s="15">
        <v>0.22689999999999999</v>
      </c>
      <c r="E46" s="9" t="s">
        <v>71</v>
      </c>
      <c r="F46" s="9" t="s">
        <v>71</v>
      </c>
      <c r="G46" s="8"/>
    </row>
    <row r="47" spans="1:7" s="7" customFormat="1">
      <c r="A47" s="477">
        <v>22</v>
      </c>
      <c r="B47" s="499" t="s">
        <v>77</v>
      </c>
      <c r="C47" s="17">
        <v>0.80330000000000001</v>
      </c>
      <c r="D47" s="11">
        <v>0.80330000000000001</v>
      </c>
      <c r="E47" s="9" t="s">
        <v>71</v>
      </c>
      <c r="F47" s="9" t="s">
        <v>71</v>
      </c>
      <c r="G47" s="8"/>
    </row>
    <row r="48" spans="1:7" s="7" customFormat="1" ht="31.5" customHeight="1">
      <c r="A48" s="478"/>
      <c r="B48" s="499"/>
      <c r="C48" s="17">
        <v>0.65949999999999998</v>
      </c>
      <c r="D48" s="11">
        <v>0.65949999999999998</v>
      </c>
      <c r="E48" s="9" t="s">
        <v>71</v>
      </c>
      <c r="F48" s="9" t="s">
        <v>71</v>
      </c>
      <c r="G48" s="8"/>
    </row>
    <row r="49" spans="1:7" s="7" customFormat="1" ht="30.6">
      <c r="A49" s="387">
        <v>23</v>
      </c>
      <c r="B49" s="391" t="s">
        <v>76</v>
      </c>
      <c r="C49" s="16">
        <v>0.55579999999999996</v>
      </c>
      <c r="D49" s="15">
        <v>0.55579999999999996</v>
      </c>
      <c r="E49" s="9" t="s">
        <v>71</v>
      </c>
      <c r="F49" s="9" t="s">
        <v>71</v>
      </c>
      <c r="G49" s="8"/>
    </row>
    <row r="50" spans="1:7" s="7" customFormat="1" ht="15" customHeight="1">
      <c r="A50" s="506">
        <v>24</v>
      </c>
      <c r="B50" s="475" t="s">
        <v>75</v>
      </c>
      <c r="C50" s="16">
        <v>0.16300000000000001</v>
      </c>
      <c r="D50" s="15">
        <v>0.16300000000000001</v>
      </c>
      <c r="E50" s="9" t="s">
        <v>71</v>
      </c>
      <c r="F50" s="9" t="s">
        <v>71</v>
      </c>
      <c r="G50" s="8"/>
    </row>
    <row r="51" spans="1:7" s="7" customFormat="1" ht="15" customHeight="1">
      <c r="A51" s="507"/>
      <c r="B51" s="476"/>
      <c r="C51" s="17">
        <v>1.8029999999999999</v>
      </c>
      <c r="D51" s="17">
        <v>1.8029999999999999</v>
      </c>
      <c r="E51" s="9" t="s">
        <v>71</v>
      </c>
      <c r="F51" s="9" t="s">
        <v>71</v>
      </c>
      <c r="G51" s="8"/>
    </row>
    <row r="52" spans="1:7" s="7" customFormat="1" ht="15" customHeight="1">
      <c r="A52" s="477">
        <v>25</v>
      </c>
      <c r="B52" s="475" t="s">
        <v>74</v>
      </c>
      <c r="C52" s="16">
        <v>6.0100000000000001E-2</v>
      </c>
      <c r="D52" s="15">
        <v>6.0100000000000001E-2</v>
      </c>
      <c r="E52" s="9" t="s">
        <v>71</v>
      </c>
      <c r="F52" s="9" t="s">
        <v>71</v>
      </c>
      <c r="G52" s="8"/>
    </row>
    <row r="53" spans="1:7" s="7" customFormat="1" ht="15" customHeight="1">
      <c r="A53" s="478"/>
      <c r="B53" s="476"/>
      <c r="C53" s="16">
        <v>0.97809999999999997</v>
      </c>
      <c r="D53" s="15">
        <v>0.97809999999999997</v>
      </c>
      <c r="E53" s="9" t="s">
        <v>71</v>
      </c>
      <c r="F53" s="9" t="s">
        <v>71</v>
      </c>
      <c r="G53" s="8"/>
    </row>
    <row r="54" spans="1:7" s="7" customFormat="1" ht="35.25" customHeight="1">
      <c r="A54" s="387">
        <v>26</v>
      </c>
      <c r="B54" s="391" t="s">
        <v>29</v>
      </c>
      <c r="C54" s="15">
        <f>0.2193+0.0422+0.1287+0.0162</f>
        <v>0.40639999999999998</v>
      </c>
      <c r="D54" s="15">
        <f>0.2193+0.0422+0.1287+0.0162</f>
        <v>0.40639999999999998</v>
      </c>
      <c r="E54" s="9" t="s">
        <v>71</v>
      </c>
      <c r="F54" s="9" t="s">
        <v>71</v>
      </c>
      <c r="G54" s="8"/>
    </row>
    <row r="55" spans="1:7" s="7" customFormat="1" ht="41.25" customHeight="1">
      <c r="A55" s="387">
        <v>27</v>
      </c>
      <c r="B55" s="391" t="s">
        <v>73</v>
      </c>
      <c r="C55" s="11">
        <v>1.1171</v>
      </c>
      <c r="D55" s="11">
        <v>1.1171</v>
      </c>
      <c r="E55" s="9" t="s">
        <v>71</v>
      </c>
      <c r="F55" s="9" t="s">
        <v>71</v>
      </c>
      <c r="G55" s="8"/>
    </row>
    <row r="56" spans="1:7" s="7" customFormat="1" ht="15" customHeight="1">
      <c r="A56" s="477">
        <v>28</v>
      </c>
      <c r="B56" s="497" t="s">
        <v>40</v>
      </c>
      <c r="C56" s="11">
        <v>0.14530000000000001</v>
      </c>
      <c r="D56" s="11">
        <v>0.14530000000000001</v>
      </c>
      <c r="E56" s="9" t="s">
        <v>71</v>
      </c>
      <c r="F56" s="9" t="s">
        <v>71</v>
      </c>
      <c r="G56" s="8"/>
    </row>
    <row r="57" spans="1:7" s="7" customFormat="1" ht="15" customHeight="1">
      <c r="A57" s="478"/>
      <c r="B57" s="498"/>
      <c r="C57" s="14">
        <v>0.13750000000000001</v>
      </c>
      <c r="D57" s="13">
        <v>0.13750000000000001</v>
      </c>
      <c r="E57" s="9" t="s">
        <v>71</v>
      </c>
      <c r="F57" s="9" t="s">
        <v>71</v>
      </c>
      <c r="G57" s="8"/>
    </row>
    <row r="58" spans="1:7" s="7" customFormat="1" ht="40.5" customHeight="1">
      <c r="A58" s="12">
        <v>29</v>
      </c>
      <c r="B58" s="394" t="s">
        <v>70</v>
      </c>
      <c r="C58" s="11">
        <v>2.5324</v>
      </c>
      <c r="D58" s="11">
        <v>2.5324</v>
      </c>
      <c r="E58" s="9" t="s">
        <v>71</v>
      </c>
      <c r="F58" s="9" t="s">
        <v>71</v>
      </c>
      <c r="G58" s="8"/>
    </row>
    <row r="59" spans="1:7" s="7" customFormat="1" ht="15" customHeight="1">
      <c r="A59" s="401">
        <v>30</v>
      </c>
      <c r="B59" s="394" t="s">
        <v>72</v>
      </c>
      <c r="C59" s="10">
        <v>3.8999999999999998E-3</v>
      </c>
      <c r="D59" s="10">
        <v>3.8999999999999998E-3</v>
      </c>
      <c r="E59" s="9" t="s">
        <v>71</v>
      </c>
      <c r="F59" s="9" t="s">
        <v>71</v>
      </c>
      <c r="G59" s="8"/>
    </row>
    <row r="60" spans="1:7" ht="14.4">
      <c r="A60" s="491" t="s">
        <v>98</v>
      </c>
      <c r="B60" s="492"/>
      <c r="C60" s="94">
        <f>SUM(C4:C59)</f>
        <v>1230.3410000000006</v>
      </c>
      <c r="D60" s="94">
        <f>SUM(D4:D59)</f>
        <v>1230.3410000000006</v>
      </c>
      <c r="E60" s="493"/>
      <c r="F60" s="494"/>
      <c r="G60" s="495"/>
    </row>
    <row r="61" spans="1:7">
      <c r="E61" s="6"/>
      <c r="F61" s="5"/>
    </row>
    <row r="62" spans="1:7">
      <c r="E62" s="6"/>
      <c r="F62" s="5"/>
    </row>
    <row r="63" spans="1:7">
      <c r="E63" s="6"/>
      <c r="F63" s="5"/>
    </row>
  </sheetData>
  <mergeCells count="49">
    <mergeCell ref="B6:B10"/>
    <mergeCell ref="G6:G10"/>
    <mergeCell ref="A50:A51"/>
    <mergeCell ref="B50:B51"/>
    <mergeCell ref="A30:A31"/>
    <mergeCell ref="B30:B31"/>
    <mergeCell ref="B34:B35"/>
    <mergeCell ref="G12:G13"/>
    <mergeCell ref="B16:B25"/>
    <mergeCell ref="B38:B39"/>
    <mergeCell ref="A6:A10"/>
    <mergeCell ref="A16:A25"/>
    <mergeCell ref="F12:F13"/>
    <mergeCell ref="B14:B15"/>
    <mergeCell ref="A14:A15"/>
    <mergeCell ref="C12:C13"/>
    <mergeCell ref="G1:G2"/>
    <mergeCell ref="A1:A2"/>
    <mergeCell ref="B1:B2"/>
    <mergeCell ref="C1:C2"/>
    <mergeCell ref="D1:D2"/>
    <mergeCell ref="E1:F1"/>
    <mergeCell ref="A60:B60"/>
    <mergeCell ref="E60:G60"/>
    <mergeCell ref="A34:A35"/>
    <mergeCell ref="G38:G39"/>
    <mergeCell ref="A40:A41"/>
    <mergeCell ref="B40:B41"/>
    <mergeCell ref="A43:A44"/>
    <mergeCell ref="B43:B44"/>
    <mergeCell ref="A38:A39"/>
    <mergeCell ref="A52:A53"/>
    <mergeCell ref="B52:B53"/>
    <mergeCell ref="A56:A57"/>
    <mergeCell ref="B56:B57"/>
    <mergeCell ref="A47:A48"/>
    <mergeCell ref="B47:B48"/>
    <mergeCell ref="A45:A46"/>
    <mergeCell ref="D12:D13"/>
    <mergeCell ref="E12:E13"/>
    <mergeCell ref="A12:A13"/>
    <mergeCell ref="B12:B13"/>
    <mergeCell ref="F38:F39"/>
    <mergeCell ref="E38:E39"/>
    <mergeCell ref="B45:B46"/>
    <mergeCell ref="A36:A37"/>
    <mergeCell ref="B36:B37"/>
    <mergeCell ref="C38:C39"/>
    <mergeCell ref="D38:D39"/>
  </mergeCells>
  <hyperlinks>
    <hyperlink ref="B28" r:id="rId1" display="http://nwp/?action=view&amp;table=table_list&amp;id_jedn=79&amp;sortby=id&amp;od=0"/>
    <hyperlink ref="B29" r:id="rId2" display="http://nwp/?action=view&amp;table=table_list&amp;id_jedn=82&amp;sortby=id&amp;od=0"/>
    <hyperlink ref="B27" r:id="rId3" display="http://nwp/?action=view&amp;table=table_list&amp;id_jedn=80&amp;sortby=id&amp;od=0"/>
    <hyperlink ref="B30" r:id="rId4" display="http://nwp/?action=view&amp;table=table_list&amp;id_jedn=83&amp;sortby=id&amp;od=0"/>
  </hyperlinks>
  <pageMargins left="0.59055118110236227" right="0.31496062992125984" top="1.1811023622047245" bottom="0.43307086614173229" header="0.23622047244094491" footer="0.19685039370078741"/>
  <pageSetup paperSize="9" orientation="landscape" r:id="rId5"/>
  <headerFooter alignWithMargins="0">
    <oddHeader>&amp;C&amp;"Times New Roman,Pogrubiona"&amp;12
Plan wykorzystania wojewódzkiego zasobu nieruchomości Województwa Śląskiego na lata 2018-2020 - &amp;"Times New Roman,Normalny"udostępnienia nieruchomości zasobu poprzez oddanie w trwały zarząd&amp;R&amp;9Załącznik nr 3</oddHeader>
    <oddFooter>&amp;C&amp;9Strona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9"/>
  <sheetViews>
    <sheetView topLeftCell="A25" zoomScale="140" zoomScaleNormal="140" zoomScalePageLayoutView="150" workbookViewId="0">
      <selection activeCell="D25" sqref="D25"/>
    </sheetView>
  </sheetViews>
  <sheetFormatPr defaultColWidth="9.109375" defaultRowHeight="13.2"/>
  <cols>
    <col min="1" max="1" width="3.6640625" style="353" customWidth="1"/>
    <col min="2" max="2" width="26.5546875" style="353" customWidth="1"/>
    <col min="3" max="3" width="11.44140625" style="356" customWidth="1"/>
    <col min="4" max="4" width="13.6640625" style="356" customWidth="1"/>
    <col min="5" max="5" width="12.88671875" style="353" customWidth="1"/>
    <col min="6" max="6" width="29.88671875" style="357" customWidth="1"/>
    <col min="7" max="16384" width="9.109375" style="353"/>
  </cols>
  <sheetData>
    <row r="1" spans="1:6" ht="96.6">
      <c r="A1" s="382" t="s">
        <v>216</v>
      </c>
      <c r="B1" s="383" t="s">
        <v>1917</v>
      </c>
      <c r="C1" s="384" t="s">
        <v>1916</v>
      </c>
      <c r="D1" s="384" t="s">
        <v>2293</v>
      </c>
      <c r="E1" s="385" t="s">
        <v>1915</v>
      </c>
      <c r="F1" s="386" t="s">
        <v>1914</v>
      </c>
    </row>
    <row r="2" spans="1:6">
      <c r="A2" s="354">
        <v>1</v>
      </c>
      <c r="B2" s="354">
        <v>2</v>
      </c>
      <c r="C2" s="352">
        <v>3</v>
      </c>
      <c r="D2" s="355">
        <v>4</v>
      </c>
      <c r="E2" s="354">
        <v>5</v>
      </c>
      <c r="F2" s="352">
        <v>6</v>
      </c>
    </row>
    <row r="3" spans="1:6" ht="13.8">
      <c r="A3" s="364">
        <v>1</v>
      </c>
      <c r="B3" s="365" t="s">
        <v>2326</v>
      </c>
      <c r="C3" s="366">
        <v>4.9917999999999996</v>
      </c>
      <c r="D3" s="366">
        <f>C3</f>
        <v>4.9917999999999996</v>
      </c>
      <c r="E3" s="367"/>
      <c r="F3" s="368" t="s">
        <v>1895</v>
      </c>
    </row>
    <row r="4" spans="1:6" ht="22.5" customHeight="1">
      <c r="A4" s="364">
        <v>2</v>
      </c>
      <c r="B4" s="369" t="s">
        <v>1913</v>
      </c>
      <c r="C4" s="366">
        <v>3.3761999999999999</v>
      </c>
      <c r="D4" s="366">
        <v>3.3761999999999999</v>
      </c>
      <c r="E4" s="367"/>
      <c r="F4" s="368" t="s">
        <v>1895</v>
      </c>
    </row>
    <row r="5" spans="1:6" ht="27.6">
      <c r="A5" s="364">
        <v>3</v>
      </c>
      <c r="B5" s="365" t="s">
        <v>2319</v>
      </c>
      <c r="C5" s="366">
        <v>11.019399999999999</v>
      </c>
      <c r="D5" s="366">
        <f>C5</f>
        <v>11.019399999999999</v>
      </c>
      <c r="E5" s="367"/>
      <c r="F5" s="368" t="s">
        <v>1897</v>
      </c>
    </row>
    <row r="6" spans="1:6" ht="27.6">
      <c r="A6" s="364">
        <v>4</v>
      </c>
      <c r="B6" s="221" t="s">
        <v>2327</v>
      </c>
      <c r="C6" s="366">
        <v>4.4225000000000003</v>
      </c>
      <c r="D6" s="366">
        <f>C6</f>
        <v>4.4225000000000003</v>
      </c>
      <c r="E6" s="367"/>
      <c r="F6" s="368" t="s">
        <v>1895</v>
      </c>
    </row>
    <row r="7" spans="1:6" ht="27.6">
      <c r="A7" s="364">
        <v>5</v>
      </c>
      <c r="B7" s="370" t="s">
        <v>2325</v>
      </c>
      <c r="C7" s="366">
        <v>3.0813000000000001</v>
      </c>
      <c r="D7" s="366">
        <v>3.0813000000000001</v>
      </c>
      <c r="E7" s="367"/>
      <c r="F7" s="368" t="s">
        <v>1895</v>
      </c>
    </row>
    <row r="8" spans="1:6" ht="13.8">
      <c r="A8" s="364">
        <v>6</v>
      </c>
      <c r="B8" s="370" t="s">
        <v>2324</v>
      </c>
      <c r="C8" s="366">
        <f>72.4628-0.7219-0.0024</f>
        <v>71.738500000000002</v>
      </c>
      <c r="D8" s="366">
        <f>C8</f>
        <v>71.738500000000002</v>
      </c>
      <c r="E8" s="367"/>
      <c r="F8" s="368" t="s">
        <v>1895</v>
      </c>
    </row>
    <row r="9" spans="1:6" ht="27.6">
      <c r="A9" s="364">
        <v>7</v>
      </c>
      <c r="B9" s="370" t="s">
        <v>2328</v>
      </c>
      <c r="C9" s="366">
        <v>1.7407999999999999</v>
      </c>
      <c r="D9" s="366">
        <f>C9</f>
        <v>1.7407999999999999</v>
      </c>
      <c r="E9" s="367"/>
      <c r="F9" s="368" t="s">
        <v>1897</v>
      </c>
    </row>
    <row r="10" spans="1:6" ht="27.6">
      <c r="A10" s="364">
        <v>8</v>
      </c>
      <c r="B10" s="370" t="s">
        <v>1057</v>
      </c>
      <c r="C10" s="366">
        <v>0.32429999999999998</v>
      </c>
      <c r="D10" s="366">
        <v>0.32429999999999998</v>
      </c>
      <c r="E10" s="367"/>
      <c r="F10" s="368" t="s">
        <v>1895</v>
      </c>
    </row>
    <row r="11" spans="1:6" ht="27.6">
      <c r="A11" s="364">
        <v>9</v>
      </c>
      <c r="B11" s="370" t="s">
        <v>1912</v>
      </c>
      <c r="C11" s="366">
        <v>2.4647000000000001</v>
      </c>
      <c r="D11" s="366">
        <f>C11</f>
        <v>2.4647000000000001</v>
      </c>
      <c r="E11" s="367"/>
      <c r="F11" s="368" t="s">
        <v>1897</v>
      </c>
    </row>
    <row r="12" spans="1:6" ht="95.25" customHeight="1">
      <c r="A12" s="364">
        <v>10</v>
      </c>
      <c r="B12" s="370" t="s">
        <v>1910</v>
      </c>
      <c r="C12" s="366">
        <v>16.34</v>
      </c>
      <c r="D12" s="366">
        <v>15.827</v>
      </c>
      <c r="E12" s="367">
        <f>C12-D12</f>
        <v>0.5129999999999999</v>
      </c>
      <c r="F12" s="368" t="s">
        <v>1909</v>
      </c>
    </row>
    <row r="13" spans="1:6" ht="41.4">
      <c r="A13" s="364">
        <v>11</v>
      </c>
      <c r="B13" s="370" t="s">
        <v>1908</v>
      </c>
      <c r="C13" s="366">
        <v>1.8995</v>
      </c>
      <c r="D13" s="366">
        <v>1.8995</v>
      </c>
      <c r="E13" s="371"/>
      <c r="F13" s="372" t="s">
        <v>2315</v>
      </c>
    </row>
    <row r="14" spans="1:6" ht="27.6">
      <c r="A14" s="364">
        <v>12</v>
      </c>
      <c r="B14" s="370" t="s">
        <v>690</v>
      </c>
      <c r="C14" s="366">
        <v>6.8853</v>
      </c>
      <c r="D14" s="366">
        <v>6.8853</v>
      </c>
      <c r="E14" s="367"/>
      <c r="F14" s="372" t="s">
        <v>2316</v>
      </c>
    </row>
    <row r="15" spans="1:6" ht="27.6">
      <c r="A15" s="364">
        <v>13</v>
      </c>
      <c r="B15" s="370" t="s">
        <v>1907</v>
      </c>
      <c r="C15" s="366">
        <v>1.9448000000000001</v>
      </c>
      <c r="D15" s="366">
        <v>1.9448000000000001</v>
      </c>
      <c r="E15" s="367"/>
      <c r="F15" s="373" t="s">
        <v>2317</v>
      </c>
    </row>
    <row r="16" spans="1:6" ht="41.4">
      <c r="A16" s="364">
        <v>14</v>
      </c>
      <c r="B16" s="370" t="s">
        <v>396</v>
      </c>
      <c r="C16" s="366">
        <f>22.6885+1.2112</f>
        <v>23.899700000000003</v>
      </c>
      <c r="D16" s="366">
        <f>C16</f>
        <v>23.899700000000003</v>
      </c>
      <c r="E16" s="367"/>
      <c r="F16" s="368" t="s">
        <v>1895</v>
      </c>
    </row>
    <row r="17" spans="1:6" ht="41.4">
      <c r="A17" s="364">
        <v>15</v>
      </c>
      <c r="B17" s="370" t="s">
        <v>2329</v>
      </c>
      <c r="C17" s="366">
        <v>11.314500000000001</v>
      </c>
      <c r="D17" s="366">
        <f>C17</f>
        <v>11.314500000000001</v>
      </c>
      <c r="E17" s="221"/>
      <c r="F17" s="368" t="s">
        <v>1895</v>
      </c>
    </row>
    <row r="18" spans="1:6" ht="96.6">
      <c r="A18" s="364">
        <v>16</v>
      </c>
      <c r="B18" s="370" t="s">
        <v>1906</v>
      </c>
      <c r="C18" s="366">
        <v>16.831600000000002</v>
      </c>
      <c r="D18" s="366">
        <v>16.811399999999999</v>
      </c>
      <c r="E18" s="367">
        <v>2.0199999999999999E-2</v>
      </c>
      <c r="F18" s="368" t="s">
        <v>1905</v>
      </c>
    </row>
    <row r="19" spans="1:6" ht="41.4">
      <c r="A19" s="364">
        <v>17</v>
      </c>
      <c r="B19" s="370" t="s">
        <v>600</v>
      </c>
      <c r="C19" s="366">
        <v>0.20660000000000001</v>
      </c>
      <c r="D19" s="366">
        <v>0.20660000000000001</v>
      </c>
      <c r="E19" s="367"/>
      <c r="F19" s="368" t="s">
        <v>1904</v>
      </c>
    </row>
    <row r="20" spans="1:6" ht="27.6">
      <c r="A20" s="364">
        <v>18</v>
      </c>
      <c r="B20" s="370" t="s">
        <v>2323</v>
      </c>
      <c r="C20" s="366">
        <v>20.705100000000002</v>
      </c>
      <c r="D20" s="366">
        <f>C20</f>
        <v>20.705100000000002</v>
      </c>
      <c r="E20" s="367"/>
      <c r="F20" s="374" t="s">
        <v>2318</v>
      </c>
    </row>
    <row r="21" spans="1:6" ht="27.6">
      <c r="A21" s="364">
        <v>19</v>
      </c>
      <c r="B21" s="370" t="s">
        <v>2320</v>
      </c>
      <c r="C21" s="366">
        <v>1.3427</v>
      </c>
      <c r="D21" s="366">
        <v>1.3427</v>
      </c>
      <c r="E21" s="367"/>
      <c r="F21" s="368" t="s">
        <v>1895</v>
      </c>
    </row>
    <row r="22" spans="1:6" ht="13.8">
      <c r="A22" s="364">
        <v>20</v>
      </c>
      <c r="B22" s="370" t="s">
        <v>308</v>
      </c>
      <c r="C22" s="366">
        <v>21.633199999999999</v>
      </c>
      <c r="D22" s="366">
        <v>21.633199999999999</v>
      </c>
      <c r="E22" s="367"/>
      <c r="F22" s="368" t="s">
        <v>1897</v>
      </c>
    </row>
    <row r="23" spans="1:6" ht="27.6">
      <c r="A23" s="364">
        <v>21</v>
      </c>
      <c r="B23" s="370" t="s">
        <v>2322</v>
      </c>
      <c r="C23" s="366">
        <v>2.6802999999999999</v>
      </c>
      <c r="D23" s="366">
        <v>2.6802999999999999</v>
      </c>
      <c r="E23" s="367"/>
      <c r="F23" s="368" t="s">
        <v>1895</v>
      </c>
    </row>
    <row r="24" spans="1:6" ht="27.6">
      <c r="A24" s="364">
        <v>22</v>
      </c>
      <c r="B24" s="370" t="s">
        <v>2321</v>
      </c>
      <c r="C24" s="366">
        <f>19.0731-0.0275-0.0261</f>
        <v>19.019500000000001</v>
      </c>
      <c r="D24" s="366">
        <f>C24</f>
        <v>19.019500000000001</v>
      </c>
      <c r="E24" s="375"/>
      <c r="F24" s="368" t="s">
        <v>1895</v>
      </c>
    </row>
    <row r="25" spans="1:6" ht="41.4">
      <c r="A25" s="364">
        <v>23</v>
      </c>
      <c r="B25" s="370" t="s">
        <v>1903</v>
      </c>
      <c r="C25" s="366">
        <v>19.564699999999998</v>
      </c>
      <c r="D25" s="366">
        <f>3.9125+15.6522</f>
        <v>19.564700000000002</v>
      </c>
      <c r="E25" s="367"/>
      <c r="F25" s="368" t="s">
        <v>1895</v>
      </c>
    </row>
    <row r="26" spans="1:6" ht="41.4">
      <c r="A26" s="364">
        <v>24</v>
      </c>
      <c r="B26" s="370" t="s">
        <v>776</v>
      </c>
      <c r="C26" s="366">
        <v>1.4785999999999999</v>
      </c>
      <c r="D26" s="366">
        <v>1.4785999999999999</v>
      </c>
      <c r="E26" s="367"/>
      <c r="F26" s="368" t="s">
        <v>1895</v>
      </c>
    </row>
    <row r="27" spans="1:6" ht="27.6">
      <c r="A27" s="364">
        <v>25</v>
      </c>
      <c r="B27" s="370" t="s">
        <v>2335</v>
      </c>
      <c r="C27" s="366">
        <v>16.0593</v>
      </c>
      <c r="D27" s="366">
        <f>C27</f>
        <v>16.0593</v>
      </c>
      <c r="E27" s="367"/>
      <c r="F27" s="368" t="s">
        <v>1895</v>
      </c>
    </row>
    <row r="28" spans="1:6" ht="262.2">
      <c r="A28" s="364">
        <v>26</v>
      </c>
      <c r="B28" s="370" t="s">
        <v>1902</v>
      </c>
      <c r="C28" s="366">
        <v>2.3269000000000002</v>
      </c>
      <c r="D28" s="366">
        <v>1.7075</v>
      </c>
      <c r="E28" s="367"/>
      <c r="F28" s="376" t="s">
        <v>1901</v>
      </c>
    </row>
    <row r="29" spans="1:6" ht="69">
      <c r="A29" s="364">
        <v>27</v>
      </c>
      <c r="B29" s="370" t="s">
        <v>1900</v>
      </c>
      <c r="C29" s="366">
        <v>7.9508999999999999</v>
      </c>
      <c r="D29" s="366">
        <v>7.7100999999999997</v>
      </c>
      <c r="E29" s="367"/>
      <c r="F29" s="376" t="s">
        <v>1899</v>
      </c>
    </row>
    <row r="30" spans="1:6" ht="27.6">
      <c r="A30" s="364">
        <v>28</v>
      </c>
      <c r="B30" s="370" t="s">
        <v>1898</v>
      </c>
      <c r="C30" s="366">
        <v>0.67230000000000001</v>
      </c>
      <c r="D30" s="366">
        <v>0.67230000000000001</v>
      </c>
      <c r="E30" s="367"/>
      <c r="F30" s="368" t="s">
        <v>1895</v>
      </c>
    </row>
    <row r="31" spans="1:6" ht="27.6">
      <c r="A31" s="364">
        <v>29</v>
      </c>
      <c r="B31" s="370" t="s">
        <v>2331</v>
      </c>
      <c r="C31" s="366">
        <v>10.088800000000001</v>
      </c>
      <c r="D31" s="366">
        <v>10.088800000000001</v>
      </c>
      <c r="E31" s="221"/>
      <c r="F31" s="368" t="s">
        <v>1895</v>
      </c>
    </row>
    <row r="32" spans="1:6" ht="27.6">
      <c r="A32" s="364">
        <v>30</v>
      </c>
      <c r="B32" s="370" t="s">
        <v>2332</v>
      </c>
      <c r="C32" s="366">
        <v>9.5982000000000003</v>
      </c>
      <c r="D32" s="366">
        <v>9.5982000000000003</v>
      </c>
      <c r="E32" s="367"/>
      <c r="F32" s="368" t="s">
        <v>1895</v>
      </c>
    </row>
    <row r="33" spans="1:6" ht="27.6">
      <c r="A33" s="364">
        <v>31</v>
      </c>
      <c r="B33" s="370" t="s">
        <v>2333</v>
      </c>
      <c r="C33" s="366">
        <v>12.5837</v>
      </c>
      <c r="D33" s="366">
        <v>12.5837</v>
      </c>
      <c r="E33" s="367"/>
      <c r="F33" s="368" t="s">
        <v>1897</v>
      </c>
    </row>
    <row r="34" spans="1:6" ht="13.8">
      <c r="A34" s="364">
        <v>32</v>
      </c>
      <c r="B34" s="370" t="s">
        <v>2330</v>
      </c>
      <c r="C34" s="366">
        <v>1.9038999999999999</v>
      </c>
      <c r="D34" s="366">
        <v>1.9038999999999999</v>
      </c>
      <c r="E34" s="367"/>
      <c r="F34" s="368" t="s">
        <v>1895</v>
      </c>
    </row>
    <row r="35" spans="1:6" ht="55.2">
      <c r="A35" s="364">
        <v>33</v>
      </c>
      <c r="B35" s="370" t="s">
        <v>1896</v>
      </c>
      <c r="C35" s="366">
        <v>0.1489</v>
      </c>
      <c r="D35" s="366">
        <v>0.1489</v>
      </c>
      <c r="E35" s="367"/>
      <c r="F35" s="368" t="s">
        <v>1895</v>
      </c>
    </row>
    <row r="36" spans="1:6" ht="27.6">
      <c r="A36" s="364">
        <v>34</v>
      </c>
      <c r="B36" s="370" t="s">
        <v>2334</v>
      </c>
      <c r="C36" s="366">
        <v>32.9801</v>
      </c>
      <c r="D36" s="366">
        <f>C36</f>
        <v>32.9801</v>
      </c>
      <c r="E36" s="375"/>
      <c r="F36" s="368" t="s">
        <v>1894</v>
      </c>
    </row>
    <row r="37" spans="1:6" ht="31.5" customHeight="1">
      <c r="A37" s="364">
        <v>35</v>
      </c>
      <c r="B37" s="370" t="s">
        <v>1257</v>
      </c>
      <c r="C37" s="366">
        <v>1.2766999999999999</v>
      </c>
      <c r="D37" s="366">
        <v>1.2766999999999999</v>
      </c>
      <c r="E37" s="367"/>
      <c r="F37" s="368" t="s">
        <v>1893</v>
      </c>
    </row>
    <row r="38" spans="1:6" ht="33" customHeight="1">
      <c r="A38" s="364">
        <v>36</v>
      </c>
      <c r="B38" s="370" t="s">
        <v>1875</v>
      </c>
      <c r="C38" s="366">
        <v>6.3586999999999998</v>
      </c>
      <c r="D38" s="366">
        <v>6.3586999999999998</v>
      </c>
      <c r="E38" s="367"/>
      <c r="F38" s="368" t="s">
        <v>1892</v>
      </c>
    </row>
    <row r="39" spans="1:6" ht="17.25" customHeight="1">
      <c r="A39" s="377" t="s">
        <v>1891</v>
      </c>
      <c r="B39" s="378" t="s">
        <v>98</v>
      </c>
      <c r="C39" s="379">
        <f>SUM(C3:C38)</f>
        <v>370.85400000000004</v>
      </c>
      <c r="D39" s="379">
        <f>SUM(D3:D38)</f>
        <v>369.4606</v>
      </c>
      <c r="E39" s="380">
        <f>SUM(E3:E38)</f>
        <v>0.5331999999999999</v>
      </c>
      <c r="F39" s="381" t="s">
        <v>1891</v>
      </c>
    </row>
  </sheetData>
  <printOptions horizontalCentered="1"/>
  <pageMargins left="0.25" right="0.25" top="0.99" bottom="0.55000000000000004" header="0.3" footer="0.3"/>
  <pageSetup paperSize="9" fitToHeight="0" orientation="portrait" r:id="rId1"/>
  <headerFooter>
    <oddHeader>&amp;C&amp;"Arial,Pogrubiony"&amp;10
Plan wykorzystania wojewódzkiego zasobu nieruchomości Województwa Śląskiego na lata 2018-2020&amp;12
&amp;10- &amp;"Arial,Normalny"udostępnienie nieruchomości zasobu poprzez oddanie w użytkowanie &amp;R&amp;"Arial,Normalny"&amp;12Załącznik nr 4</oddHeader>
    <oddFooter>&amp;CStrona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tabSelected="1" showWhiteSpace="0" view="pageLayout" zoomScaleNormal="100" workbookViewId="0">
      <selection activeCell="G3" sqref="G3"/>
    </sheetView>
  </sheetViews>
  <sheetFormatPr defaultRowHeight="13.8"/>
  <cols>
    <col min="1" max="1" width="9.109375" style="80"/>
    <col min="2" max="2" width="16.109375" style="80" customWidth="1"/>
    <col min="3" max="3" width="16.44140625" style="80" customWidth="1"/>
    <col min="4" max="4" width="14.88671875" style="80" customWidth="1"/>
    <col min="5" max="5" width="14.5546875" style="80" customWidth="1"/>
    <col min="6" max="6" width="13.5546875" style="80" customWidth="1"/>
    <col min="7" max="256" width="9.109375" style="80"/>
    <col min="257" max="257" width="16.109375" style="80" customWidth="1"/>
    <col min="258" max="258" width="16.44140625" style="80" customWidth="1"/>
    <col min="259" max="259" width="14.88671875" style="80" customWidth="1"/>
    <col min="260" max="260" width="14.5546875" style="80" customWidth="1"/>
    <col min="261" max="261" width="13.5546875" style="80" customWidth="1"/>
    <col min="262" max="262" width="30.33203125" style="80" customWidth="1"/>
    <col min="263" max="512" width="9.109375" style="80"/>
    <col min="513" max="513" width="16.109375" style="80" customWidth="1"/>
    <col min="514" max="514" width="16.44140625" style="80" customWidth="1"/>
    <col min="515" max="515" width="14.88671875" style="80" customWidth="1"/>
    <col min="516" max="516" width="14.5546875" style="80" customWidth="1"/>
    <col min="517" max="517" width="13.5546875" style="80" customWidth="1"/>
    <col min="518" max="518" width="30.33203125" style="80" customWidth="1"/>
    <col min="519" max="768" width="9.109375" style="80"/>
    <col min="769" max="769" width="16.109375" style="80" customWidth="1"/>
    <col min="770" max="770" width="16.44140625" style="80" customWidth="1"/>
    <col min="771" max="771" width="14.88671875" style="80" customWidth="1"/>
    <col min="772" max="772" width="14.5546875" style="80" customWidth="1"/>
    <col min="773" max="773" width="13.5546875" style="80" customWidth="1"/>
    <col min="774" max="774" width="30.33203125" style="80" customWidth="1"/>
    <col min="775" max="1024" width="9.109375" style="80"/>
    <col min="1025" max="1025" width="16.109375" style="80" customWidth="1"/>
    <col min="1026" max="1026" width="16.44140625" style="80" customWidth="1"/>
    <col min="1027" max="1027" width="14.88671875" style="80" customWidth="1"/>
    <col min="1028" max="1028" width="14.5546875" style="80" customWidth="1"/>
    <col min="1029" max="1029" width="13.5546875" style="80" customWidth="1"/>
    <col min="1030" max="1030" width="30.33203125" style="80" customWidth="1"/>
    <col min="1031" max="1280" width="9.109375" style="80"/>
    <col min="1281" max="1281" width="16.109375" style="80" customWidth="1"/>
    <col min="1282" max="1282" width="16.44140625" style="80" customWidth="1"/>
    <col min="1283" max="1283" width="14.88671875" style="80" customWidth="1"/>
    <col min="1284" max="1284" width="14.5546875" style="80" customWidth="1"/>
    <col min="1285" max="1285" width="13.5546875" style="80" customWidth="1"/>
    <col min="1286" max="1286" width="30.33203125" style="80" customWidth="1"/>
    <col min="1287" max="1536" width="9.109375" style="80"/>
    <col min="1537" max="1537" width="16.109375" style="80" customWidth="1"/>
    <col min="1538" max="1538" width="16.44140625" style="80" customWidth="1"/>
    <col min="1539" max="1539" width="14.88671875" style="80" customWidth="1"/>
    <col min="1540" max="1540" width="14.5546875" style="80" customWidth="1"/>
    <col min="1541" max="1541" width="13.5546875" style="80" customWidth="1"/>
    <col min="1542" max="1542" width="30.33203125" style="80" customWidth="1"/>
    <col min="1543" max="1792" width="9.109375" style="80"/>
    <col min="1793" max="1793" width="16.109375" style="80" customWidth="1"/>
    <col min="1794" max="1794" width="16.44140625" style="80" customWidth="1"/>
    <col min="1795" max="1795" width="14.88671875" style="80" customWidth="1"/>
    <col min="1796" max="1796" width="14.5546875" style="80" customWidth="1"/>
    <col min="1797" max="1797" width="13.5546875" style="80" customWidth="1"/>
    <col min="1798" max="1798" width="30.33203125" style="80" customWidth="1"/>
    <col min="1799" max="2048" width="9.109375" style="80"/>
    <col min="2049" max="2049" width="16.109375" style="80" customWidth="1"/>
    <col min="2050" max="2050" width="16.44140625" style="80" customWidth="1"/>
    <col min="2051" max="2051" width="14.88671875" style="80" customWidth="1"/>
    <col min="2052" max="2052" width="14.5546875" style="80" customWidth="1"/>
    <col min="2053" max="2053" width="13.5546875" style="80" customWidth="1"/>
    <col min="2054" max="2054" width="30.33203125" style="80" customWidth="1"/>
    <col min="2055" max="2304" width="9.109375" style="80"/>
    <col min="2305" max="2305" width="16.109375" style="80" customWidth="1"/>
    <col min="2306" max="2306" width="16.44140625" style="80" customWidth="1"/>
    <col min="2307" max="2307" width="14.88671875" style="80" customWidth="1"/>
    <col min="2308" max="2308" width="14.5546875" style="80" customWidth="1"/>
    <col min="2309" max="2309" width="13.5546875" style="80" customWidth="1"/>
    <col min="2310" max="2310" width="30.33203125" style="80" customWidth="1"/>
    <col min="2311" max="2560" width="9.109375" style="80"/>
    <col min="2561" max="2561" width="16.109375" style="80" customWidth="1"/>
    <col min="2562" max="2562" width="16.44140625" style="80" customWidth="1"/>
    <col min="2563" max="2563" width="14.88671875" style="80" customWidth="1"/>
    <col min="2564" max="2564" width="14.5546875" style="80" customWidth="1"/>
    <col min="2565" max="2565" width="13.5546875" style="80" customWidth="1"/>
    <col min="2566" max="2566" width="30.33203125" style="80" customWidth="1"/>
    <col min="2567" max="2816" width="9.109375" style="80"/>
    <col min="2817" max="2817" width="16.109375" style="80" customWidth="1"/>
    <col min="2818" max="2818" width="16.44140625" style="80" customWidth="1"/>
    <col min="2819" max="2819" width="14.88671875" style="80" customWidth="1"/>
    <col min="2820" max="2820" width="14.5546875" style="80" customWidth="1"/>
    <col min="2821" max="2821" width="13.5546875" style="80" customWidth="1"/>
    <col min="2822" max="2822" width="30.33203125" style="80" customWidth="1"/>
    <col min="2823" max="3072" width="9.109375" style="80"/>
    <col min="3073" max="3073" width="16.109375" style="80" customWidth="1"/>
    <col min="3074" max="3074" width="16.44140625" style="80" customWidth="1"/>
    <col min="3075" max="3075" width="14.88671875" style="80" customWidth="1"/>
    <col min="3076" max="3076" width="14.5546875" style="80" customWidth="1"/>
    <col min="3077" max="3077" width="13.5546875" style="80" customWidth="1"/>
    <col min="3078" max="3078" width="30.33203125" style="80" customWidth="1"/>
    <col min="3079" max="3328" width="9.109375" style="80"/>
    <col min="3329" max="3329" width="16.109375" style="80" customWidth="1"/>
    <col min="3330" max="3330" width="16.44140625" style="80" customWidth="1"/>
    <col min="3331" max="3331" width="14.88671875" style="80" customWidth="1"/>
    <col min="3332" max="3332" width="14.5546875" style="80" customWidth="1"/>
    <col min="3333" max="3333" width="13.5546875" style="80" customWidth="1"/>
    <col min="3334" max="3334" width="30.33203125" style="80" customWidth="1"/>
    <col min="3335" max="3584" width="9.109375" style="80"/>
    <col min="3585" max="3585" width="16.109375" style="80" customWidth="1"/>
    <col min="3586" max="3586" width="16.44140625" style="80" customWidth="1"/>
    <col min="3587" max="3587" width="14.88671875" style="80" customWidth="1"/>
    <col min="3588" max="3588" width="14.5546875" style="80" customWidth="1"/>
    <col min="3589" max="3589" width="13.5546875" style="80" customWidth="1"/>
    <col min="3590" max="3590" width="30.33203125" style="80" customWidth="1"/>
    <col min="3591" max="3840" width="9.109375" style="80"/>
    <col min="3841" max="3841" width="16.109375" style="80" customWidth="1"/>
    <col min="3842" max="3842" width="16.44140625" style="80" customWidth="1"/>
    <col min="3843" max="3843" width="14.88671875" style="80" customWidth="1"/>
    <col min="3844" max="3844" width="14.5546875" style="80" customWidth="1"/>
    <col min="3845" max="3845" width="13.5546875" style="80" customWidth="1"/>
    <col min="3846" max="3846" width="30.33203125" style="80" customWidth="1"/>
    <col min="3847" max="4096" width="9.109375" style="80"/>
    <col min="4097" max="4097" width="16.109375" style="80" customWidth="1"/>
    <col min="4098" max="4098" width="16.44140625" style="80" customWidth="1"/>
    <col min="4099" max="4099" width="14.88671875" style="80" customWidth="1"/>
    <col min="4100" max="4100" width="14.5546875" style="80" customWidth="1"/>
    <col min="4101" max="4101" width="13.5546875" style="80" customWidth="1"/>
    <col min="4102" max="4102" width="30.33203125" style="80" customWidth="1"/>
    <col min="4103" max="4352" width="9.109375" style="80"/>
    <col min="4353" max="4353" width="16.109375" style="80" customWidth="1"/>
    <col min="4354" max="4354" width="16.44140625" style="80" customWidth="1"/>
    <col min="4355" max="4355" width="14.88671875" style="80" customWidth="1"/>
    <col min="4356" max="4356" width="14.5546875" style="80" customWidth="1"/>
    <col min="4357" max="4357" width="13.5546875" style="80" customWidth="1"/>
    <col min="4358" max="4358" width="30.33203125" style="80" customWidth="1"/>
    <col min="4359" max="4608" width="9.109375" style="80"/>
    <col min="4609" max="4609" width="16.109375" style="80" customWidth="1"/>
    <col min="4610" max="4610" width="16.44140625" style="80" customWidth="1"/>
    <col min="4611" max="4611" width="14.88671875" style="80" customWidth="1"/>
    <col min="4612" max="4612" width="14.5546875" style="80" customWidth="1"/>
    <col min="4613" max="4613" width="13.5546875" style="80" customWidth="1"/>
    <col min="4614" max="4614" width="30.33203125" style="80" customWidth="1"/>
    <col min="4615" max="4864" width="9.109375" style="80"/>
    <col min="4865" max="4865" width="16.109375" style="80" customWidth="1"/>
    <col min="4866" max="4866" width="16.44140625" style="80" customWidth="1"/>
    <col min="4867" max="4867" width="14.88671875" style="80" customWidth="1"/>
    <col min="4868" max="4868" width="14.5546875" style="80" customWidth="1"/>
    <col min="4869" max="4869" width="13.5546875" style="80" customWidth="1"/>
    <col min="4870" max="4870" width="30.33203125" style="80" customWidth="1"/>
    <col min="4871" max="5120" width="9.109375" style="80"/>
    <col min="5121" max="5121" width="16.109375" style="80" customWidth="1"/>
    <col min="5122" max="5122" width="16.44140625" style="80" customWidth="1"/>
    <col min="5123" max="5123" width="14.88671875" style="80" customWidth="1"/>
    <col min="5124" max="5124" width="14.5546875" style="80" customWidth="1"/>
    <col min="5125" max="5125" width="13.5546875" style="80" customWidth="1"/>
    <col min="5126" max="5126" width="30.33203125" style="80" customWidth="1"/>
    <col min="5127" max="5376" width="9.109375" style="80"/>
    <col min="5377" max="5377" width="16.109375" style="80" customWidth="1"/>
    <col min="5378" max="5378" width="16.44140625" style="80" customWidth="1"/>
    <col min="5379" max="5379" width="14.88671875" style="80" customWidth="1"/>
    <col min="5380" max="5380" width="14.5546875" style="80" customWidth="1"/>
    <col min="5381" max="5381" width="13.5546875" style="80" customWidth="1"/>
    <col min="5382" max="5382" width="30.33203125" style="80" customWidth="1"/>
    <col min="5383" max="5632" width="9.109375" style="80"/>
    <col min="5633" max="5633" width="16.109375" style="80" customWidth="1"/>
    <col min="5634" max="5634" width="16.44140625" style="80" customWidth="1"/>
    <col min="5635" max="5635" width="14.88671875" style="80" customWidth="1"/>
    <col min="5636" max="5636" width="14.5546875" style="80" customWidth="1"/>
    <col min="5637" max="5637" width="13.5546875" style="80" customWidth="1"/>
    <col min="5638" max="5638" width="30.33203125" style="80" customWidth="1"/>
    <col min="5639" max="5888" width="9.109375" style="80"/>
    <col min="5889" max="5889" width="16.109375" style="80" customWidth="1"/>
    <col min="5890" max="5890" width="16.44140625" style="80" customWidth="1"/>
    <col min="5891" max="5891" width="14.88671875" style="80" customWidth="1"/>
    <col min="5892" max="5892" width="14.5546875" style="80" customWidth="1"/>
    <col min="5893" max="5893" width="13.5546875" style="80" customWidth="1"/>
    <col min="5894" max="5894" width="30.33203125" style="80" customWidth="1"/>
    <col min="5895" max="6144" width="9.109375" style="80"/>
    <col min="6145" max="6145" width="16.109375" style="80" customWidth="1"/>
    <col min="6146" max="6146" width="16.44140625" style="80" customWidth="1"/>
    <col min="6147" max="6147" width="14.88671875" style="80" customWidth="1"/>
    <col min="6148" max="6148" width="14.5546875" style="80" customWidth="1"/>
    <col min="6149" max="6149" width="13.5546875" style="80" customWidth="1"/>
    <col min="6150" max="6150" width="30.33203125" style="80" customWidth="1"/>
    <col min="6151" max="6400" width="9.109375" style="80"/>
    <col min="6401" max="6401" width="16.109375" style="80" customWidth="1"/>
    <col min="6402" max="6402" width="16.44140625" style="80" customWidth="1"/>
    <col min="6403" max="6403" width="14.88671875" style="80" customWidth="1"/>
    <col min="6404" max="6404" width="14.5546875" style="80" customWidth="1"/>
    <col min="6405" max="6405" width="13.5546875" style="80" customWidth="1"/>
    <col min="6406" max="6406" width="30.33203125" style="80" customWidth="1"/>
    <col min="6407" max="6656" width="9.109375" style="80"/>
    <col min="6657" max="6657" width="16.109375" style="80" customWidth="1"/>
    <col min="6658" max="6658" width="16.44140625" style="80" customWidth="1"/>
    <col min="6659" max="6659" width="14.88671875" style="80" customWidth="1"/>
    <col min="6660" max="6660" width="14.5546875" style="80" customWidth="1"/>
    <col min="6661" max="6661" width="13.5546875" style="80" customWidth="1"/>
    <col min="6662" max="6662" width="30.33203125" style="80" customWidth="1"/>
    <col min="6663" max="6912" width="9.109375" style="80"/>
    <col min="6913" max="6913" width="16.109375" style="80" customWidth="1"/>
    <col min="6914" max="6914" width="16.44140625" style="80" customWidth="1"/>
    <col min="6915" max="6915" width="14.88671875" style="80" customWidth="1"/>
    <col min="6916" max="6916" width="14.5546875" style="80" customWidth="1"/>
    <col min="6917" max="6917" width="13.5546875" style="80" customWidth="1"/>
    <col min="6918" max="6918" width="30.33203125" style="80" customWidth="1"/>
    <col min="6919" max="7168" width="9.109375" style="80"/>
    <col min="7169" max="7169" width="16.109375" style="80" customWidth="1"/>
    <col min="7170" max="7170" width="16.44140625" style="80" customWidth="1"/>
    <col min="7171" max="7171" width="14.88671875" style="80" customWidth="1"/>
    <col min="7172" max="7172" width="14.5546875" style="80" customWidth="1"/>
    <col min="7173" max="7173" width="13.5546875" style="80" customWidth="1"/>
    <col min="7174" max="7174" width="30.33203125" style="80" customWidth="1"/>
    <col min="7175" max="7424" width="9.109375" style="80"/>
    <col min="7425" max="7425" width="16.109375" style="80" customWidth="1"/>
    <col min="7426" max="7426" width="16.44140625" style="80" customWidth="1"/>
    <col min="7427" max="7427" width="14.88671875" style="80" customWidth="1"/>
    <col min="7428" max="7428" width="14.5546875" style="80" customWidth="1"/>
    <col min="7429" max="7429" width="13.5546875" style="80" customWidth="1"/>
    <col min="7430" max="7430" width="30.33203125" style="80" customWidth="1"/>
    <col min="7431" max="7680" width="9.109375" style="80"/>
    <col min="7681" max="7681" width="16.109375" style="80" customWidth="1"/>
    <col min="7682" max="7682" width="16.44140625" style="80" customWidth="1"/>
    <col min="7683" max="7683" width="14.88671875" style="80" customWidth="1"/>
    <col min="7684" max="7684" width="14.5546875" style="80" customWidth="1"/>
    <col min="7685" max="7685" width="13.5546875" style="80" customWidth="1"/>
    <col min="7686" max="7686" width="30.33203125" style="80" customWidth="1"/>
    <col min="7687" max="7936" width="9.109375" style="80"/>
    <col min="7937" max="7937" width="16.109375" style="80" customWidth="1"/>
    <col min="7938" max="7938" width="16.44140625" style="80" customWidth="1"/>
    <col min="7939" max="7939" width="14.88671875" style="80" customWidth="1"/>
    <col min="7940" max="7940" width="14.5546875" style="80" customWidth="1"/>
    <col min="7941" max="7941" width="13.5546875" style="80" customWidth="1"/>
    <col min="7942" max="7942" width="30.33203125" style="80" customWidth="1"/>
    <col min="7943" max="8192" width="9.109375" style="80"/>
    <col min="8193" max="8193" width="16.109375" style="80" customWidth="1"/>
    <col min="8194" max="8194" width="16.44140625" style="80" customWidth="1"/>
    <col min="8195" max="8195" width="14.88671875" style="80" customWidth="1"/>
    <col min="8196" max="8196" width="14.5546875" style="80" customWidth="1"/>
    <col min="8197" max="8197" width="13.5546875" style="80" customWidth="1"/>
    <col min="8198" max="8198" width="30.33203125" style="80" customWidth="1"/>
    <col min="8199" max="8448" width="9.109375" style="80"/>
    <col min="8449" max="8449" width="16.109375" style="80" customWidth="1"/>
    <col min="8450" max="8450" width="16.44140625" style="80" customWidth="1"/>
    <col min="8451" max="8451" width="14.88671875" style="80" customWidth="1"/>
    <col min="8452" max="8452" width="14.5546875" style="80" customWidth="1"/>
    <col min="8453" max="8453" width="13.5546875" style="80" customWidth="1"/>
    <col min="8454" max="8454" width="30.33203125" style="80" customWidth="1"/>
    <col min="8455" max="8704" width="9.109375" style="80"/>
    <col min="8705" max="8705" width="16.109375" style="80" customWidth="1"/>
    <col min="8706" max="8706" width="16.44140625" style="80" customWidth="1"/>
    <col min="8707" max="8707" width="14.88671875" style="80" customWidth="1"/>
    <col min="8708" max="8708" width="14.5546875" style="80" customWidth="1"/>
    <col min="8709" max="8709" width="13.5546875" style="80" customWidth="1"/>
    <col min="8710" max="8710" width="30.33203125" style="80" customWidth="1"/>
    <col min="8711" max="8960" width="9.109375" style="80"/>
    <col min="8961" max="8961" width="16.109375" style="80" customWidth="1"/>
    <col min="8962" max="8962" width="16.44140625" style="80" customWidth="1"/>
    <col min="8963" max="8963" width="14.88671875" style="80" customWidth="1"/>
    <col min="8964" max="8964" width="14.5546875" style="80" customWidth="1"/>
    <col min="8965" max="8965" width="13.5546875" style="80" customWidth="1"/>
    <col min="8966" max="8966" width="30.33203125" style="80" customWidth="1"/>
    <col min="8967" max="9216" width="9.109375" style="80"/>
    <col min="9217" max="9217" width="16.109375" style="80" customWidth="1"/>
    <col min="9218" max="9218" width="16.44140625" style="80" customWidth="1"/>
    <col min="9219" max="9219" width="14.88671875" style="80" customWidth="1"/>
    <col min="9220" max="9220" width="14.5546875" style="80" customWidth="1"/>
    <col min="9221" max="9221" width="13.5546875" style="80" customWidth="1"/>
    <col min="9222" max="9222" width="30.33203125" style="80" customWidth="1"/>
    <col min="9223" max="9472" width="9.109375" style="80"/>
    <col min="9473" max="9473" width="16.109375" style="80" customWidth="1"/>
    <col min="9474" max="9474" width="16.44140625" style="80" customWidth="1"/>
    <col min="9475" max="9475" width="14.88671875" style="80" customWidth="1"/>
    <col min="9476" max="9476" width="14.5546875" style="80" customWidth="1"/>
    <col min="9477" max="9477" width="13.5546875" style="80" customWidth="1"/>
    <col min="9478" max="9478" width="30.33203125" style="80" customWidth="1"/>
    <col min="9479" max="9728" width="9.109375" style="80"/>
    <col min="9729" max="9729" width="16.109375" style="80" customWidth="1"/>
    <col min="9730" max="9730" width="16.44140625" style="80" customWidth="1"/>
    <col min="9731" max="9731" width="14.88671875" style="80" customWidth="1"/>
    <col min="9732" max="9732" width="14.5546875" style="80" customWidth="1"/>
    <col min="9733" max="9733" width="13.5546875" style="80" customWidth="1"/>
    <col min="9734" max="9734" width="30.33203125" style="80" customWidth="1"/>
    <col min="9735" max="9984" width="9.109375" style="80"/>
    <col min="9985" max="9985" width="16.109375" style="80" customWidth="1"/>
    <col min="9986" max="9986" width="16.44140625" style="80" customWidth="1"/>
    <col min="9987" max="9987" width="14.88671875" style="80" customWidth="1"/>
    <col min="9988" max="9988" width="14.5546875" style="80" customWidth="1"/>
    <col min="9989" max="9989" width="13.5546875" style="80" customWidth="1"/>
    <col min="9990" max="9990" width="30.33203125" style="80" customWidth="1"/>
    <col min="9991" max="10240" width="9.109375" style="80"/>
    <col min="10241" max="10241" width="16.109375" style="80" customWidth="1"/>
    <col min="10242" max="10242" width="16.44140625" style="80" customWidth="1"/>
    <col min="10243" max="10243" width="14.88671875" style="80" customWidth="1"/>
    <col min="10244" max="10244" width="14.5546875" style="80" customWidth="1"/>
    <col min="10245" max="10245" width="13.5546875" style="80" customWidth="1"/>
    <col min="10246" max="10246" width="30.33203125" style="80" customWidth="1"/>
    <col min="10247" max="10496" width="9.109375" style="80"/>
    <col min="10497" max="10497" width="16.109375" style="80" customWidth="1"/>
    <col min="10498" max="10498" width="16.44140625" style="80" customWidth="1"/>
    <col min="10499" max="10499" width="14.88671875" style="80" customWidth="1"/>
    <col min="10500" max="10500" width="14.5546875" style="80" customWidth="1"/>
    <col min="10501" max="10501" width="13.5546875" style="80" customWidth="1"/>
    <col min="10502" max="10502" width="30.33203125" style="80" customWidth="1"/>
    <col min="10503" max="10752" width="9.109375" style="80"/>
    <col min="10753" max="10753" width="16.109375" style="80" customWidth="1"/>
    <col min="10754" max="10754" width="16.44140625" style="80" customWidth="1"/>
    <col min="10755" max="10755" width="14.88671875" style="80" customWidth="1"/>
    <col min="10756" max="10756" width="14.5546875" style="80" customWidth="1"/>
    <col min="10757" max="10757" width="13.5546875" style="80" customWidth="1"/>
    <col min="10758" max="10758" width="30.33203125" style="80" customWidth="1"/>
    <col min="10759" max="11008" width="9.109375" style="80"/>
    <col min="11009" max="11009" width="16.109375" style="80" customWidth="1"/>
    <col min="11010" max="11010" width="16.44140625" style="80" customWidth="1"/>
    <col min="11011" max="11011" width="14.88671875" style="80" customWidth="1"/>
    <col min="11012" max="11012" width="14.5546875" style="80" customWidth="1"/>
    <col min="11013" max="11013" width="13.5546875" style="80" customWidth="1"/>
    <col min="11014" max="11014" width="30.33203125" style="80" customWidth="1"/>
    <col min="11015" max="11264" width="9.109375" style="80"/>
    <col min="11265" max="11265" width="16.109375" style="80" customWidth="1"/>
    <col min="11266" max="11266" width="16.44140625" style="80" customWidth="1"/>
    <col min="11267" max="11267" width="14.88671875" style="80" customWidth="1"/>
    <col min="11268" max="11268" width="14.5546875" style="80" customWidth="1"/>
    <col min="11269" max="11269" width="13.5546875" style="80" customWidth="1"/>
    <col min="11270" max="11270" width="30.33203125" style="80" customWidth="1"/>
    <col min="11271" max="11520" width="9.109375" style="80"/>
    <col min="11521" max="11521" width="16.109375" style="80" customWidth="1"/>
    <col min="11522" max="11522" width="16.44140625" style="80" customWidth="1"/>
    <col min="11523" max="11523" width="14.88671875" style="80" customWidth="1"/>
    <col min="11524" max="11524" width="14.5546875" style="80" customWidth="1"/>
    <col min="11525" max="11525" width="13.5546875" style="80" customWidth="1"/>
    <col min="11526" max="11526" width="30.33203125" style="80" customWidth="1"/>
    <col min="11527" max="11776" width="9.109375" style="80"/>
    <col min="11777" max="11777" width="16.109375" style="80" customWidth="1"/>
    <col min="11778" max="11778" width="16.44140625" style="80" customWidth="1"/>
    <col min="11779" max="11779" width="14.88671875" style="80" customWidth="1"/>
    <col min="11780" max="11780" width="14.5546875" style="80" customWidth="1"/>
    <col min="11781" max="11781" width="13.5546875" style="80" customWidth="1"/>
    <col min="11782" max="11782" width="30.33203125" style="80" customWidth="1"/>
    <col min="11783" max="12032" width="9.109375" style="80"/>
    <col min="12033" max="12033" width="16.109375" style="80" customWidth="1"/>
    <col min="12034" max="12034" width="16.44140625" style="80" customWidth="1"/>
    <col min="12035" max="12035" width="14.88671875" style="80" customWidth="1"/>
    <col min="12036" max="12036" width="14.5546875" style="80" customWidth="1"/>
    <col min="12037" max="12037" width="13.5546875" style="80" customWidth="1"/>
    <col min="12038" max="12038" width="30.33203125" style="80" customWidth="1"/>
    <col min="12039" max="12288" width="9.109375" style="80"/>
    <col min="12289" max="12289" width="16.109375" style="80" customWidth="1"/>
    <col min="12290" max="12290" width="16.44140625" style="80" customWidth="1"/>
    <col min="12291" max="12291" width="14.88671875" style="80" customWidth="1"/>
    <col min="12292" max="12292" width="14.5546875" style="80" customWidth="1"/>
    <col min="12293" max="12293" width="13.5546875" style="80" customWidth="1"/>
    <col min="12294" max="12294" width="30.33203125" style="80" customWidth="1"/>
    <col min="12295" max="12544" width="9.109375" style="80"/>
    <col min="12545" max="12545" width="16.109375" style="80" customWidth="1"/>
    <col min="12546" max="12546" width="16.44140625" style="80" customWidth="1"/>
    <col min="12547" max="12547" width="14.88671875" style="80" customWidth="1"/>
    <col min="12548" max="12548" width="14.5546875" style="80" customWidth="1"/>
    <col min="12549" max="12549" width="13.5546875" style="80" customWidth="1"/>
    <col min="12550" max="12550" width="30.33203125" style="80" customWidth="1"/>
    <col min="12551" max="12800" width="9.109375" style="80"/>
    <col min="12801" max="12801" width="16.109375" style="80" customWidth="1"/>
    <col min="12802" max="12802" width="16.44140625" style="80" customWidth="1"/>
    <col min="12803" max="12803" width="14.88671875" style="80" customWidth="1"/>
    <col min="12804" max="12804" width="14.5546875" style="80" customWidth="1"/>
    <col min="12805" max="12805" width="13.5546875" style="80" customWidth="1"/>
    <col min="12806" max="12806" width="30.33203125" style="80" customWidth="1"/>
    <col min="12807" max="13056" width="9.109375" style="80"/>
    <col min="13057" max="13057" width="16.109375" style="80" customWidth="1"/>
    <col min="13058" max="13058" width="16.44140625" style="80" customWidth="1"/>
    <col min="13059" max="13059" width="14.88671875" style="80" customWidth="1"/>
    <col min="13060" max="13060" width="14.5546875" style="80" customWidth="1"/>
    <col min="13061" max="13061" width="13.5546875" style="80" customWidth="1"/>
    <col min="13062" max="13062" width="30.33203125" style="80" customWidth="1"/>
    <col min="13063" max="13312" width="9.109375" style="80"/>
    <col min="13313" max="13313" width="16.109375" style="80" customWidth="1"/>
    <col min="13314" max="13314" width="16.44140625" style="80" customWidth="1"/>
    <col min="13315" max="13315" width="14.88671875" style="80" customWidth="1"/>
    <col min="13316" max="13316" width="14.5546875" style="80" customWidth="1"/>
    <col min="13317" max="13317" width="13.5546875" style="80" customWidth="1"/>
    <col min="13318" max="13318" width="30.33203125" style="80" customWidth="1"/>
    <col min="13319" max="13568" width="9.109375" style="80"/>
    <col min="13569" max="13569" width="16.109375" style="80" customWidth="1"/>
    <col min="13570" max="13570" width="16.44140625" style="80" customWidth="1"/>
    <col min="13571" max="13571" width="14.88671875" style="80" customWidth="1"/>
    <col min="13572" max="13572" width="14.5546875" style="80" customWidth="1"/>
    <col min="13573" max="13573" width="13.5546875" style="80" customWidth="1"/>
    <col min="13574" max="13574" width="30.33203125" style="80" customWidth="1"/>
    <col min="13575" max="13824" width="9.109375" style="80"/>
    <col min="13825" max="13825" width="16.109375" style="80" customWidth="1"/>
    <col min="13826" max="13826" width="16.44140625" style="80" customWidth="1"/>
    <col min="13827" max="13827" width="14.88671875" style="80" customWidth="1"/>
    <col min="13828" max="13828" width="14.5546875" style="80" customWidth="1"/>
    <col min="13829" max="13829" width="13.5546875" style="80" customWidth="1"/>
    <col min="13830" max="13830" width="30.33203125" style="80" customWidth="1"/>
    <col min="13831" max="14080" width="9.109375" style="80"/>
    <col min="14081" max="14081" width="16.109375" style="80" customWidth="1"/>
    <col min="14082" max="14082" width="16.44140625" style="80" customWidth="1"/>
    <col min="14083" max="14083" width="14.88671875" style="80" customWidth="1"/>
    <col min="14084" max="14084" width="14.5546875" style="80" customWidth="1"/>
    <col min="14085" max="14085" width="13.5546875" style="80" customWidth="1"/>
    <col min="14086" max="14086" width="30.33203125" style="80" customWidth="1"/>
    <col min="14087" max="14336" width="9.109375" style="80"/>
    <col min="14337" max="14337" width="16.109375" style="80" customWidth="1"/>
    <col min="14338" max="14338" width="16.44140625" style="80" customWidth="1"/>
    <col min="14339" max="14339" width="14.88671875" style="80" customWidth="1"/>
    <col min="14340" max="14340" width="14.5546875" style="80" customWidth="1"/>
    <col min="14341" max="14341" width="13.5546875" style="80" customWidth="1"/>
    <col min="14342" max="14342" width="30.33203125" style="80" customWidth="1"/>
    <col min="14343" max="14592" width="9.109375" style="80"/>
    <col min="14593" max="14593" width="16.109375" style="80" customWidth="1"/>
    <col min="14594" max="14594" width="16.44140625" style="80" customWidth="1"/>
    <col min="14595" max="14595" width="14.88671875" style="80" customWidth="1"/>
    <col min="14596" max="14596" width="14.5546875" style="80" customWidth="1"/>
    <col min="14597" max="14597" width="13.5546875" style="80" customWidth="1"/>
    <col min="14598" max="14598" width="30.33203125" style="80" customWidth="1"/>
    <col min="14599" max="14848" width="9.109375" style="80"/>
    <col min="14849" max="14849" width="16.109375" style="80" customWidth="1"/>
    <col min="14850" max="14850" width="16.44140625" style="80" customWidth="1"/>
    <col min="14851" max="14851" width="14.88671875" style="80" customWidth="1"/>
    <col min="14852" max="14852" width="14.5546875" style="80" customWidth="1"/>
    <col min="14853" max="14853" width="13.5546875" style="80" customWidth="1"/>
    <col min="14854" max="14854" width="30.33203125" style="80" customWidth="1"/>
    <col min="14855" max="15104" width="9.109375" style="80"/>
    <col min="15105" max="15105" width="16.109375" style="80" customWidth="1"/>
    <col min="15106" max="15106" width="16.44140625" style="80" customWidth="1"/>
    <col min="15107" max="15107" width="14.88671875" style="80" customWidth="1"/>
    <col min="15108" max="15108" width="14.5546875" style="80" customWidth="1"/>
    <col min="15109" max="15109" width="13.5546875" style="80" customWidth="1"/>
    <col min="15110" max="15110" width="30.33203125" style="80" customWidth="1"/>
    <col min="15111" max="15360" width="9.109375" style="80"/>
    <col min="15361" max="15361" width="16.109375" style="80" customWidth="1"/>
    <col min="15362" max="15362" width="16.44140625" style="80" customWidth="1"/>
    <col min="15363" max="15363" width="14.88671875" style="80" customWidth="1"/>
    <col min="15364" max="15364" width="14.5546875" style="80" customWidth="1"/>
    <col min="15365" max="15365" width="13.5546875" style="80" customWidth="1"/>
    <col min="15366" max="15366" width="30.33203125" style="80" customWidth="1"/>
    <col min="15367" max="15616" width="9.109375" style="80"/>
    <col min="15617" max="15617" width="16.109375" style="80" customWidth="1"/>
    <col min="15618" max="15618" width="16.44140625" style="80" customWidth="1"/>
    <col min="15619" max="15619" width="14.88671875" style="80" customWidth="1"/>
    <col min="15620" max="15620" width="14.5546875" style="80" customWidth="1"/>
    <col min="15621" max="15621" width="13.5546875" style="80" customWidth="1"/>
    <col min="15622" max="15622" width="30.33203125" style="80" customWidth="1"/>
    <col min="15623" max="15872" width="9.109375" style="80"/>
    <col min="15873" max="15873" width="16.109375" style="80" customWidth="1"/>
    <col min="15874" max="15874" width="16.44140625" style="80" customWidth="1"/>
    <col min="15875" max="15875" width="14.88671875" style="80" customWidth="1"/>
    <col min="15876" max="15876" width="14.5546875" style="80" customWidth="1"/>
    <col min="15877" max="15877" width="13.5546875" style="80" customWidth="1"/>
    <col min="15878" max="15878" width="30.33203125" style="80" customWidth="1"/>
    <col min="15879" max="16128" width="9.109375" style="80"/>
    <col min="16129" max="16129" width="16.109375" style="80" customWidth="1"/>
    <col min="16130" max="16130" width="16.44140625" style="80" customWidth="1"/>
    <col min="16131" max="16131" width="14.88671875" style="80" customWidth="1"/>
    <col min="16132" max="16132" width="14.5546875" style="80" customWidth="1"/>
    <col min="16133" max="16133" width="13.5546875" style="80" customWidth="1"/>
    <col min="16134" max="16134" width="30.33203125" style="80" customWidth="1"/>
    <col min="16135" max="16383" width="9.109375" style="80"/>
    <col min="16384" max="16384" width="9.109375" style="80" customWidth="1"/>
  </cols>
  <sheetData>
    <row r="1" spans="1:6" ht="36" customHeight="1">
      <c r="A1" s="513" t="s">
        <v>217</v>
      </c>
      <c r="B1" s="514"/>
      <c r="C1" s="514"/>
      <c r="D1" s="514"/>
      <c r="E1" s="514"/>
      <c r="F1" s="514"/>
    </row>
    <row r="2" spans="1:6" ht="36" customHeight="1" thickBot="1">
      <c r="A2" s="515" t="s">
        <v>218</v>
      </c>
      <c r="B2" s="516"/>
      <c r="C2" s="516"/>
      <c r="D2" s="516"/>
      <c r="E2" s="516"/>
      <c r="F2" s="516"/>
    </row>
    <row r="3" spans="1:6" ht="28.2" thickBot="1">
      <c r="A3" s="81" t="s">
        <v>65</v>
      </c>
      <c r="B3" s="82" t="s">
        <v>219</v>
      </c>
      <c r="C3" s="82" t="s">
        <v>220</v>
      </c>
      <c r="D3" s="82" t="s">
        <v>221</v>
      </c>
      <c r="E3" s="83" t="s">
        <v>222</v>
      </c>
      <c r="F3" s="83" t="s">
        <v>223</v>
      </c>
    </row>
    <row r="4" spans="1:6" ht="69.599999999999994" thickBot="1">
      <c r="A4" s="84">
        <v>1</v>
      </c>
      <c r="B4" s="85" t="s">
        <v>224</v>
      </c>
      <c r="C4" s="86" t="s">
        <v>225</v>
      </c>
      <c r="D4" s="86" t="s">
        <v>226</v>
      </c>
      <c r="E4" s="86">
        <v>1</v>
      </c>
      <c r="F4" s="86">
        <v>2.2800000000000001E-2</v>
      </c>
    </row>
    <row r="5" spans="1:6" ht="75.75" customHeight="1" thickBot="1">
      <c r="A5" s="87">
        <v>2</v>
      </c>
      <c r="B5" s="87" t="s">
        <v>227</v>
      </c>
      <c r="C5" s="87" t="s">
        <v>228</v>
      </c>
      <c r="D5" s="87" t="s">
        <v>229</v>
      </c>
      <c r="E5" s="87">
        <v>1</v>
      </c>
      <c r="F5" s="87">
        <v>0.1434</v>
      </c>
    </row>
    <row r="6" spans="1:6" ht="31.2" thickBot="1">
      <c r="A6" s="313">
        <v>3</v>
      </c>
      <c r="B6" s="88" t="s">
        <v>2337</v>
      </c>
      <c r="C6" s="89" t="s">
        <v>230</v>
      </c>
      <c r="D6" s="89">
        <v>2018</v>
      </c>
      <c r="E6" s="90">
        <v>17</v>
      </c>
      <c r="F6" s="88">
        <v>0.39550000000000002</v>
      </c>
    </row>
    <row r="7" spans="1:6" ht="15" thickBot="1">
      <c r="A7" s="517" t="s">
        <v>98</v>
      </c>
      <c r="B7" s="518"/>
      <c r="C7" s="518"/>
      <c r="D7" s="519"/>
      <c r="E7" s="91">
        <v>19</v>
      </c>
      <c r="F7" s="91">
        <v>0.56169999999999998</v>
      </c>
    </row>
  </sheetData>
  <mergeCells count="3">
    <mergeCell ref="A1:F1"/>
    <mergeCell ref="A2:F2"/>
    <mergeCell ref="A7:D7"/>
  </mergeCells>
  <pageMargins left="0.7" right="0.7" top="0.75" bottom="0.75" header="0.3" footer="0.3"/>
  <pageSetup paperSize="9" fitToHeight="0" orientation="portrait" r:id="rId1"/>
  <headerFooter>
    <oddHeader>&amp;RZałącznik nr 5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41"/>
  <sheetViews>
    <sheetView view="pageLayout" topLeftCell="A7" zoomScaleNormal="140" workbookViewId="0">
      <selection activeCell="D7" sqref="D7"/>
    </sheetView>
  </sheetViews>
  <sheetFormatPr defaultColWidth="9.109375" defaultRowHeight="10.199999999999999"/>
  <cols>
    <col min="1" max="1" width="2.33203125" style="232" customWidth="1"/>
    <col min="2" max="2" width="10" style="230" customWidth="1"/>
    <col min="3" max="3" width="6.44140625" style="230" customWidth="1"/>
    <col min="4" max="4" width="5.44140625" style="231" customWidth="1"/>
    <col min="5" max="5" width="6" style="231" customWidth="1"/>
    <col min="6" max="6" width="10.88671875" style="230" customWidth="1"/>
    <col min="7" max="7" width="11.88671875" style="230" customWidth="1"/>
    <col min="8" max="8" width="17.5546875" style="230" customWidth="1"/>
    <col min="9" max="9" width="7.88671875" style="230" customWidth="1"/>
    <col min="10" max="10" width="9" style="230" customWidth="1"/>
    <col min="11" max="16384" width="9.109375" style="230"/>
  </cols>
  <sheetData>
    <row r="1" spans="1:10" ht="41.25" customHeight="1">
      <c r="A1" s="263" t="s">
        <v>65</v>
      </c>
      <c r="B1" s="263" t="s">
        <v>234</v>
      </c>
      <c r="C1" s="263" t="s">
        <v>2223</v>
      </c>
      <c r="D1" s="265" t="s">
        <v>2222</v>
      </c>
      <c r="E1" s="264" t="s">
        <v>2221</v>
      </c>
      <c r="F1" s="263" t="s">
        <v>303</v>
      </c>
      <c r="G1" s="263" t="s">
        <v>305</v>
      </c>
      <c r="H1" s="262" t="s">
        <v>307</v>
      </c>
      <c r="I1" s="261" t="s">
        <v>2220</v>
      </c>
      <c r="J1" s="261" t="s">
        <v>2219</v>
      </c>
    </row>
    <row r="2" spans="1:10" ht="13.5" customHeight="1">
      <c r="A2" s="253">
        <v>1</v>
      </c>
      <c r="B2" s="530" t="s">
        <v>1811</v>
      </c>
      <c r="C2" s="250" t="s">
        <v>1812</v>
      </c>
      <c r="D2" s="252">
        <v>8707</v>
      </c>
      <c r="E2" s="260"/>
      <c r="F2" s="537" t="s">
        <v>1889</v>
      </c>
      <c r="G2" s="530" t="s">
        <v>1814</v>
      </c>
      <c r="H2" s="250" t="s">
        <v>1262</v>
      </c>
      <c r="I2" s="527">
        <v>4.0000000000000001E-3</v>
      </c>
      <c r="J2" s="526">
        <v>16521.11</v>
      </c>
    </row>
    <row r="3" spans="1:10" ht="13.5" customHeight="1">
      <c r="A3" s="253">
        <v>2</v>
      </c>
      <c r="B3" s="530"/>
      <c r="C3" s="250" t="s">
        <v>1817</v>
      </c>
      <c r="D3" s="252">
        <v>952</v>
      </c>
      <c r="E3" s="256"/>
      <c r="F3" s="537"/>
      <c r="G3" s="530"/>
      <c r="H3" s="250" t="s">
        <v>1262</v>
      </c>
      <c r="I3" s="527"/>
      <c r="J3" s="526"/>
    </row>
    <row r="4" spans="1:10" ht="13.5" customHeight="1">
      <c r="A4" s="253">
        <v>3</v>
      </c>
      <c r="B4" s="530"/>
      <c r="C4" s="250" t="s">
        <v>1818</v>
      </c>
      <c r="D4" s="252">
        <v>50</v>
      </c>
      <c r="E4" s="256"/>
      <c r="F4" s="537"/>
      <c r="G4" s="530"/>
      <c r="H4" s="250" t="s">
        <v>1262</v>
      </c>
      <c r="I4" s="527"/>
      <c r="J4" s="526"/>
    </row>
    <row r="5" spans="1:10" ht="13.5" customHeight="1">
      <c r="A5" s="253">
        <v>4</v>
      </c>
      <c r="B5" s="530"/>
      <c r="C5" s="250" t="s">
        <v>1820</v>
      </c>
      <c r="D5" s="252">
        <v>3097</v>
      </c>
      <c r="E5" s="256"/>
      <c r="F5" s="537"/>
      <c r="G5" s="530"/>
      <c r="H5" s="250" t="s">
        <v>1262</v>
      </c>
      <c r="I5" s="527"/>
      <c r="J5" s="526"/>
    </row>
    <row r="6" spans="1:10" ht="13.5" customHeight="1">
      <c r="A6" s="253">
        <v>5</v>
      </c>
      <c r="B6" s="530"/>
      <c r="C6" s="250" t="s">
        <v>1824</v>
      </c>
      <c r="D6" s="252">
        <v>5039</v>
      </c>
      <c r="E6" s="256"/>
      <c r="F6" s="537"/>
      <c r="G6" s="530"/>
      <c r="H6" s="250" t="s">
        <v>1262</v>
      </c>
      <c r="I6" s="527"/>
      <c r="J6" s="526"/>
    </row>
    <row r="7" spans="1:10" ht="13.5" customHeight="1">
      <c r="A7" s="253">
        <v>6</v>
      </c>
      <c r="B7" s="530"/>
      <c r="C7" s="250" t="s">
        <v>1825</v>
      </c>
      <c r="D7" s="252">
        <v>10283</v>
      </c>
      <c r="E7" s="256"/>
      <c r="F7" s="537"/>
      <c r="G7" s="530"/>
      <c r="H7" s="250" t="s">
        <v>1262</v>
      </c>
      <c r="I7" s="527"/>
      <c r="J7" s="526"/>
    </row>
    <row r="8" spans="1:10" ht="13.5" customHeight="1">
      <c r="A8" s="253">
        <v>7</v>
      </c>
      <c r="B8" s="530"/>
      <c r="C8" s="250" t="s">
        <v>1826</v>
      </c>
      <c r="D8" s="252">
        <v>25</v>
      </c>
      <c r="E8" s="256"/>
      <c r="F8" s="537"/>
      <c r="G8" s="530"/>
      <c r="H8" s="250" t="s">
        <v>1262</v>
      </c>
      <c r="I8" s="527"/>
      <c r="J8" s="526"/>
    </row>
    <row r="9" spans="1:10" ht="13.5" customHeight="1">
      <c r="A9" s="253">
        <v>8</v>
      </c>
      <c r="B9" s="530"/>
      <c r="C9" s="250" t="s">
        <v>1827</v>
      </c>
      <c r="D9" s="252">
        <v>541</v>
      </c>
      <c r="E9" s="256"/>
      <c r="F9" s="537"/>
      <c r="G9" s="530"/>
      <c r="H9" s="250" t="s">
        <v>1262</v>
      </c>
      <c r="I9" s="527"/>
      <c r="J9" s="526"/>
    </row>
    <row r="10" spans="1:10" ht="13.5" customHeight="1">
      <c r="A10" s="253">
        <v>9</v>
      </c>
      <c r="B10" s="530"/>
      <c r="C10" s="250" t="s">
        <v>1830</v>
      </c>
      <c r="D10" s="252">
        <v>379</v>
      </c>
      <c r="E10" s="259">
        <f>SUM(D2:D19)</f>
        <v>227029</v>
      </c>
      <c r="F10" s="537"/>
      <c r="G10" s="530"/>
      <c r="H10" s="250" t="s">
        <v>1262</v>
      </c>
      <c r="I10" s="527"/>
      <c r="J10" s="526"/>
    </row>
    <row r="11" spans="1:10" ht="13.5" customHeight="1">
      <c r="A11" s="253">
        <v>10</v>
      </c>
      <c r="B11" s="530"/>
      <c r="C11" s="250" t="s">
        <v>1832</v>
      </c>
      <c r="D11" s="252">
        <v>11483</v>
      </c>
      <c r="E11" s="256"/>
      <c r="F11" s="537"/>
      <c r="G11" s="530"/>
      <c r="H11" s="250" t="s">
        <v>1262</v>
      </c>
      <c r="I11" s="527"/>
      <c r="J11" s="526"/>
    </row>
    <row r="12" spans="1:10" ht="13.5" customHeight="1">
      <c r="A12" s="253">
        <v>11</v>
      </c>
      <c r="B12" s="530"/>
      <c r="C12" s="250" t="s">
        <v>1833</v>
      </c>
      <c r="D12" s="252">
        <v>188</v>
      </c>
      <c r="E12" s="256"/>
      <c r="F12" s="537"/>
      <c r="G12" s="530"/>
      <c r="H12" s="250" t="s">
        <v>1262</v>
      </c>
      <c r="I12" s="527"/>
      <c r="J12" s="526"/>
    </row>
    <row r="13" spans="1:10" ht="13.5" customHeight="1">
      <c r="A13" s="253">
        <v>12</v>
      </c>
      <c r="B13" s="530"/>
      <c r="C13" s="250" t="s">
        <v>1834</v>
      </c>
      <c r="D13" s="252">
        <v>8149</v>
      </c>
      <c r="E13" s="256"/>
      <c r="F13" s="537"/>
      <c r="G13" s="530"/>
      <c r="H13" s="250" t="s">
        <v>1262</v>
      </c>
      <c r="I13" s="527"/>
      <c r="J13" s="526"/>
    </row>
    <row r="14" spans="1:10" ht="13.5" customHeight="1">
      <c r="A14" s="253">
        <v>13</v>
      </c>
      <c r="B14" s="530"/>
      <c r="C14" s="250" t="s">
        <v>1835</v>
      </c>
      <c r="D14" s="252">
        <v>21751</v>
      </c>
      <c r="E14" s="256"/>
      <c r="F14" s="537"/>
      <c r="G14" s="530"/>
      <c r="H14" s="250" t="s">
        <v>1262</v>
      </c>
      <c r="I14" s="527"/>
      <c r="J14" s="526"/>
    </row>
    <row r="15" spans="1:10" ht="13.5" customHeight="1">
      <c r="A15" s="253">
        <v>14</v>
      </c>
      <c r="B15" s="530"/>
      <c r="C15" s="250" t="s">
        <v>1836</v>
      </c>
      <c r="D15" s="252">
        <v>1802</v>
      </c>
      <c r="E15" s="256"/>
      <c r="F15" s="537"/>
      <c r="G15" s="530"/>
      <c r="H15" s="250" t="s">
        <v>1262</v>
      </c>
      <c r="I15" s="527"/>
      <c r="J15" s="526"/>
    </row>
    <row r="16" spans="1:10" ht="13.5" customHeight="1">
      <c r="A16" s="253">
        <v>15</v>
      </c>
      <c r="B16" s="530"/>
      <c r="C16" s="250" t="s">
        <v>1837</v>
      </c>
      <c r="D16" s="252">
        <v>104616</v>
      </c>
      <c r="E16" s="256"/>
      <c r="F16" s="537"/>
      <c r="G16" s="530"/>
      <c r="H16" s="250" t="s">
        <v>1262</v>
      </c>
      <c r="I16" s="527"/>
      <c r="J16" s="526"/>
    </row>
    <row r="17" spans="1:10" ht="13.5" customHeight="1">
      <c r="A17" s="253">
        <v>16</v>
      </c>
      <c r="B17" s="530"/>
      <c r="C17" s="250" t="s">
        <v>1842</v>
      </c>
      <c r="D17" s="252">
        <v>8226</v>
      </c>
      <c r="E17" s="256"/>
      <c r="F17" s="537"/>
      <c r="G17" s="530"/>
      <c r="H17" s="250" t="s">
        <v>1262</v>
      </c>
      <c r="I17" s="527"/>
      <c r="J17" s="526"/>
    </row>
    <row r="18" spans="1:10" ht="13.5" customHeight="1">
      <c r="A18" s="253">
        <v>17</v>
      </c>
      <c r="B18" s="530"/>
      <c r="C18" s="250" t="s">
        <v>1843</v>
      </c>
      <c r="D18" s="252">
        <v>36438</v>
      </c>
      <c r="E18" s="256"/>
      <c r="F18" s="537"/>
      <c r="G18" s="530"/>
      <c r="H18" s="250" t="s">
        <v>1262</v>
      </c>
      <c r="I18" s="527"/>
      <c r="J18" s="526"/>
    </row>
    <row r="19" spans="1:10" ht="13.5" customHeight="1">
      <c r="A19" s="253">
        <v>18</v>
      </c>
      <c r="B19" s="530"/>
      <c r="C19" s="250" t="s">
        <v>1844</v>
      </c>
      <c r="D19" s="252">
        <v>5303</v>
      </c>
      <c r="E19" s="256"/>
      <c r="F19" s="537"/>
      <c r="G19" s="530"/>
      <c r="H19" s="250" t="s">
        <v>1262</v>
      </c>
      <c r="I19" s="527"/>
      <c r="J19" s="526"/>
    </row>
    <row r="20" spans="1:10" ht="13.5" customHeight="1">
      <c r="A20" s="253">
        <v>19</v>
      </c>
      <c r="B20" s="530"/>
      <c r="C20" s="250" t="s">
        <v>1838</v>
      </c>
      <c r="D20" s="252">
        <v>5823</v>
      </c>
      <c r="E20" s="260"/>
      <c r="F20" s="537"/>
      <c r="G20" s="530" t="s">
        <v>1839</v>
      </c>
      <c r="H20" s="250" t="s">
        <v>1262</v>
      </c>
      <c r="I20" s="523">
        <v>4.0000000000000001E-3</v>
      </c>
      <c r="J20" s="520">
        <v>2707.68</v>
      </c>
    </row>
    <row r="21" spans="1:10" ht="13.5" customHeight="1">
      <c r="A21" s="253">
        <v>20</v>
      </c>
      <c r="B21" s="530"/>
      <c r="C21" s="250" t="s">
        <v>1840</v>
      </c>
      <c r="D21" s="252">
        <v>4699</v>
      </c>
      <c r="E21" s="256"/>
      <c r="F21" s="537"/>
      <c r="G21" s="530"/>
      <c r="H21" s="250" t="s">
        <v>1262</v>
      </c>
      <c r="I21" s="524"/>
      <c r="J21" s="521"/>
    </row>
    <row r="22" spans="1:10" ht="13.5" customHeight="1">
      <c r="A22" s="253">
        <v>21</v>
      </c>
      <c r="B22" s="530"/>
      <c r="C22" s="250" t="s">
        <v>1841</v>
      </c>
      <c r="D22" s="252">
        <v>3954</v>
      </c>
      <c r="E22" s="259">
        <f>SUM(D20:D25)</f>
        <v>61020</v>
      </c>
      <c r="F22" s="537"/>
      <c r="G22" s="530"/>
      <c r="H22" s="250" t="s">
        <v>1262</v>
      </c>
      <c r="I22" s="524"/>
      <c r="J22" s="521"/>
    </row>
    <row r="23" spans="1:10" ht="13.5" customHeight="1">
      <c r="A23" s="253">
        <v>22</v>
      </c>
      <c r="B23" s="530"/>
      <c r="C23" s="258" t="s">
        <v>1848</v>
      </c>
      <c r="D23" s="257">
        <v>7673</v>
      </c>
      <c r="E23" s="256"/>
      <c r="F23" s="537"/>
      <c r="G23" s="530"/>
      <c r="H23" s="250" t="s">
        <v>1262</v>
      </c>
      <c r="I23" s="524"/>
      <c r="J23" s="521"/>
    </row>
    <row r="24" spans="1:10" ht="13.5" customHeight="1">
      <c r="A24" s="253">
        <v>23</v>
      </c>
      <c r="B24" s="530"/>
      <c r="C24" s="250" t="s">
        <v>1845</v>
      </c>
      <c r="D24" s="252">
        <v>10439</v>
      </c>
      <c r="E24" s="256"/>
      <c r="F24" s="537"/>
      <c r="G24" s="530"/>
      <c r="H24" s="250" t="s">
        <v>1262</v>
      </c>
      <c r="I24" s="524"/>
      <c r="J24" s="521"/>
    </row>
    <row r="25" spans="1:10" ht="13.5" customHeight="1">
      <c r="A25" s="253">
        <v>24</v>
      </c>
      <c r="B25" s="530"/>
      <c r="C25" s="250" t="s">
        <v>1846</v>
      </c>
      <c r="D25" s="252">
        <v>28432</v>
      </c>
      <c r="E25" s="256"/>
      <c r="F25" s="537"/>
      <c r="G25" s="530"/>
      <c r="H25" s="250" t="s">
        <v>1262</v>
      </c>
      <c r="I25" s="525"/>
      <c r="J25" s="522"/>
    </row>
    <row r="26" spans="1:10" ht="13.5" customHeight="1">
      <c r="A26" s="253">
        <v>25</v>
      </c>
      <c r="B26" s="530"/>
      <c r="C26" s="250" t="s">
        <v>1821</v>
      </c>
      <c r="D26" s="252">
        <v>2874</v>
      </c>
      <c r="E26" s="255"/>
      <c r="F26" s="537"/>
      <c r="G26" s="530" t="s">
        <v>1816</v>
      </c>
      <c r="H26" s="250" t="s">
        <v>1262</v>
      </c>
      <c r="I26" s="523">
        <v>4.0000000000000001E-3</v>
      </c>
      <c r="J26" s="520">
        <v>20748.419999999998</v>
      </c>
    </row>
    <row r="27" spans="1:10" ht="13.5" customHeight="1">
      <c r="A27" s="253">
        <v>26</v>
      </c>
      <c r="B27" s="530"/>
      <c r="C27" s="250" t="s">
        <v>1823</v>
      </c>
      <c r="D27" s="252">
        <v>6363</v>
      </c>
      <c r="E27" s="254"/>
      <c r="F27" s="537"/>
      <c r="G27" s="530"/>
      <c r="H27" s="250" t="s">
        <v>1262</v>
      </c>
      <c r="I27" s="524"/>
      <c r="J27" s="521"/>
    </row>
    <row r="28" spans="1:10" ht="13.5" customHeight="1">
      <c r="A28" s="253">
        <v>27</v>
      </c>
      <c r="B28" s="530"/>
      <c r="C28" s="250" t="s">
        <v>1815</v>
      </c>
      <c r="D28" s="252">
        <v>5649</v>
      </c>
      <c r="E28" s="254"/>
      <c r="F28" s="537"/>
      <c r="G28" s="530"/>
      <c r="H28" s="250" t="s">
        <v>1262</v>
      </c>
      <c r="I28" s="524"/>
      <c r="J28" s="521"/>
    </row>
    <row r="29" spans="1:10" ht="13.5" customHeight="1">
      <c r="A29" s="253">
        <v>28</v>
      </c>
      <c r="B29" s="530"/>
      <c r="C29" s="250" t="s">
        <v>1829</v>
      </c>
      <c r="D29" s="252">
        <v>2733</v>
      </c>
      <c r="E29" s="254"/>
      <c r="F29" s="537"/>
      <c r="G29" s="530"/>
      <c r="H29" s="250" t="s">
        <v>1262</v>
      </c>
      <c r="I29" s="524"/>
      <c r="J29" s="521"/>
    </row>
    <row r="30" spans="1:10" ht="13.5" customHeight="1">
      <c r="A30" s="253">
        <v>29</v>
      </c>
      <c r="B30" s="530"/>
      <c r="C30" s="250" t="s">
        <v>1822</v>
      </c>
      <c r="D30" s="252">
        <v>14439</v>
      </c>
      <c r="E30" s="254">
        <f>SUM(D26:D34)</f>
        <v>41752</v>
      </c>
      <c r="F30" s="537"/>
      <c r="G30" s="530"/>
      <c r="H30" s="250" t="s">
        <v>1262</v>
      </c>
      <c r="I30" s="524"/>
      <c r="J30" s="521"/>
    </row>
    <row r="31" spans="1:10" ht="13.5" customHeight="1">
      <c r="A31" s="253">
        <v>30</v>
      </c>
      <c r="B31" s="530"/>
      <c r="C31" s="250" t="s">
        <v>1828</v>
      </c>
      <c r="D31" s="252">
        <v>1761</v>
      </c>
      <c r="E31" s="254"/>
      <c r="F31" s="537"/>
      <c r="G31" s="530"/>
      <c r="H31" s="250" t="s">
        <v>1262</v>
      </c>
      <c r="I31" s="524"/>
      <c r="J31" s="521"/>
    </row>
    <row r="32" spans="1:10" ht="13.5" customHeight="1">
      <c r="A32" s="253">
        <v>31</v>
      </c>
      <c r="B32" s="530"/>
      <c r="C32" s="250" t="s">
        <v>1819</v>
      </c>
      <c r="D32" s="252">
        <v>1752</v>
      </c>
      <c r="E32" s="254"/>
      <c r="F32" s="537"/>
      <c r="G32" s="530"/>
      <c r="H32" s="250" t="s">
        <v>1262</v>
      </c>
      <c r="I32" s="524"/>
      <c r="J32" s="521"/>
    </row>
    <row r="33" spans="1:10" ht="13.5" customHeight="1">
      <c r="A33" s="253">
        <v>32</v>
      </c>
      <c r="B33" s="530"/>
      <c r="C33" s="250" t="s">
        <v>1831</v>
      </c>
      <c r="D33" s="252">
        <v>502</v>
      </c>
      <c r="E33" s="254"/>
      <c r="F33" s="537"/>
      <c r="G33" s="530"/>
      <c r="H33" s="250" t="s">
        <v>1262</v>
      </c>
      <c r="I33" s="524"/>
      <c r="J33" s="521"/>
    </row>
    <row r="34" spans="1:10" ht="13.5" customHeight="1">
      <c r="A34" s="253">
        <v>33</v>
      </c>
      <c r="B34" s="530"/>
      <c r="C34" s="250" t="s">
        <v>1847</v>
      </c>
      <c r="D34" s="252">
        <v>5679</v>
      </c>
      <c r="E34" s="251"/>
      <c r="F34" s="537"/>
      <c r="G34" s="530"/>
      <c r="H34" s="250" t="s">
        <v>1262</v>
      </c>
      <c r="I34" s="525"/>
      <c r="J34" s="522"/>
    </row>
    <row r="35" spans="1:10">
      <c r="A35" s="545" t="s">
        <v>2217</v>
      </c>
      <c r="B35" s="546"/>
      <c r="C35" s="547"/>
      <c r="D35" s="247">
        <f>SUM(D2:D34)</f>
        <v>329801</v>
      </c>
      <c r="E35" s="538" t="s">
        <v>2216</v>
      </c>
      <c r="F35" s="539"/>
      <c r="G35" s="539"/>
      <c r="H35" s="539"/>
      <c r="I35" s="540"/>
      <c r="J35" s="235">
        <f>SUM(J2:J34)</f>
        <v>39977.21</v>
      </c>
    </row>
    <row r="36" spans="1:10" ht="40.5" customHeight="1">
      <c r="A36" s="246">
        <v>1</v>
      </c>
      <c r="B36" s="243" t="s">
        <v>1257</v>
      </c>
      <c r="C36" s="243" t="s">
        <v>1258</v>
      </c>
      <c r="D36" s="245">
        <v>12767</v>
      </c>
      <c r="E36" s="247">
        <f>D36</f>
        <v>12767</v>
      </c>
      <c r="F36" s="243" t="s">
        <v>1890</v>
      </c>
      <c r="G36" s="243" t="s">
        <v>1260</v>
      </c>
      <c r="H36" s="242" t="s">
        <v>1262</v>
      </c>
      <c r="I36" s="249">
        <v>4.0000000000000001E-3</v>
      </c>
      <c r="J36" s="248">
        <v>50933.46</v>
      </c>
    </row>
    <row r="37" spans="1:10" ht="16.5" customHeight="1">
      <c r="A37" s="545" t="s">
        <v>2217</v>
      </c>
      <c r="B37" s="546"/>
      <c r="C37" s="547"/>
      <c r="D37" s="247">
        <f>SUM(D36)</f>
        <v>12767</v>
      </c>
      <c r="E37" s="538" t="s">
        <v>2216</v>
      </c>
      <c r="F37" s="539"/>
      <c r="G37" s="539"/>
      <c r="H37" s="539"/>
      <c r="I37" s="540"/>
      <c r="J37" s="235">
        <f>J36</f>
        <v>50933.46</v>
      </c>
    </row>
    <row r="38" spans="1:10" ht="22.5" customHeight="1">
      <c r="A38" s="246">
        <v>1</v>
      </c>
      <c r="B38" s="531" t="s">
        <v>1875</v>
      </c>
      <c r="C38" s="243" t="s">
        <v>1876</v>
      </c>
      <c r="D38" s="245">
        <v>1868</v>
      </c>
      <c r="E38" s="244">
        <f>SUM(D38:D39)</f>
        <v>63587</v>
      </c>
      <c r="F38" s="531" t="s">
        <v>2218</v>
      </c>
      <c r="G38" s="243" t="s">
        <v>1877</v>
      </c>
      <c r="H38" s="242" t="s">
        <v>1262</v>
      </c>
      <c r="I38" s="527">
        <v>4.0000000000000001E-3</v>
      </c>
      <c r="J38" s="526">
        <v>63777.74</v>
      </c>
    </row>
    <row r="39" spans="1:10" ht="24" customHeight="1">
      <c r="A39" s="241">
        <v>2</v>
      </c>
      <c r="B39" s="532"/>
      <c r="C39" s="238" t="s">
        <v>1878</v>
      </c>
      <c r="D39" s="240">
        <v>61719</v>
      </c>
      <c r="E39" s="239"/>
      <c r="F39" s="532"/>
      <c r="G39" s="238" t="s">
        <v>1877</v>
      </c>
      <c r="H39" s="237" t="s">
        <v>1262</v>
      </c>
      <c r="I39" s="528"/>
      <c r="J39" s="529"/>
    </row>
    <row r="40" spans="1:10" ht="16.5" customHeight="1">
      <c r="A40" s="533" t="s">
        <v>2217</v>
      </c>
      <c r="B40" s="534"/>
      <c r="C40" s="534"/>
      <c r="D40" s="236">
        <f>SUM(D38:D39)</f>
        <v>63587</v>
      </c>
      <c r="E40" s="535" t="s">
        <v>2216</v>
      </c>
      <c r="F40" s="536"/>
      <c r="G40" s="536"/>
      <c r="H40" s="536"/>
      <c r="I40" s="536"/>
      <c r="J40" s="235">
        <f>J38</f>
        <v>63777.74</v>
      </c>
    </row>
    <row r="41" spans="1:10">
      <c r="A41" s="541" t="s">
        <v>298</v>
      </c>
      <c r="B41" s="542"/>
      <c r="C41" s="542"/>
      <c r="D41" s="234">
        <f>D35+D37+D40</f>
        <v>406155</v>
      </c>
      <c r="E41" s="543" t="s">
        <v>298</v>
      </c>
      <c r="F41" s="544"/>
      <c r="G41" s="544"/>
      <c r="H41" s="544"/>
      <c r="I41" s="544"/>
      <c r="J41" s="233">
        <f>J35+J37+J40</f>
        <v>154688.41</v>
      </c>
    </row>
  </sheetData>
  <mergeCells count="23">
    <mergeCell ref="A41:C41"/>
    <mergeCell ref="E41:I41"/>
    <mergeCell ref="A35:C35"/>
    <mergeCell ref="E35:I35"/>
    <mergeCell ref="A37:C37"/>
    <mergeCell ref="B2:B34"/>
    <mergeCell ref="B38:B39"/>
    <mergeCell ref="A40:C40"/>
    <mergeCell ref="F38:F39"/>
    <mergeCell ref="I20:I25"/>
    <mergeCell ref="E40:I40"/>
    <mergeCell ref="F2:F34"/>
    <mergeCell ref="E37:I37"/>
    <mergeCell ref="G26:G34"/>
    <mergeCell ref="I2:I19"/>
    <mergeCell ref="G2:G19"/>
    <mergeCell ref="G20:G25"/>
    <mergeCell ref="J20:J25"/>
    <mergeCell ref="J26:J34"/>
    <mergeCell ref="I26:I34"/>
    <mergeCell ref="J2:J19"/>
    <mergeCell ref="I38:I39"/>
    <mergeCell ref="J38:J39"/>
  </mergeCells>
  <pageMargins left="0.70866141732283472" right="0.70866141732283472" top="0.9055118110236221" bottom="0.39370078740157483" header="0.35433070866141736" footer="0.19685039370078741"/>
  <pageSetup paperSize="9" orientation="portrait" r:id="rId1"/>
  <headerFooter>
    <oddHeader xml:space="preserve">&amp;C&amp;"Arial Narrow,Pogrubiony"
Plan wykorzystania zasobu nieruchomości Województwa Śląskiego na lata 2018-2020 &amp;"Arial Narrow,Normalny"- wykaz użytkowników nieruchomości, opłat i stawek procentowych&amp;R&amp;"Arial Narrow,Normalny"Załącznik nr 6
</oddHeader>
    <oddFooter>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view="pageLayout" zoomScaleNormal="130" workbookViewId="0">
      <selection activeCell="L10" sqref="L10"/>
    </sheetView>
  </sheetViews>
  <sheetFormatPr defaultColWidth="9.109375" defaultRowHeight="10.199999999999999"/>
  <cols>
    <col min="1" max="1" width="3.6640625" style="34" customWidth="1"/>
    <col min="2" max="2" width="27.88671875" style="34" customWidth="1"/>
    <col min="3" max="3" width="21.6640625" style="34" customWidth="1"/>
    <col min="4" max="4" width="12.33203125" style="34" customWidth="1"/>
    <col min="5" max="5" width="14.33203125" style="34" customWidth="1"/>
    <col min="6" max="6" width="25.5546875" style="34" customWidth="1"/>
    <col min="7" max="7" width="13.109375" style="35" customWidth="1"/>
    <col min="8" max="8" width="10" style="34" customWidth="1"/>
    <col min="9" max="9" width="9.109375" style="34" customWidth="1"/>
    <col min="10" max="10" width="14.44140625" style="33" customWidth="1"/>
    <col min="11" max="11" width="13" style="32" customWidth="1"/>
    <col min="12" max="16384" width="9.109375" style="32"/>
  </cols>
  <sheetData>
    <row r="1" spans="1:11" ht="91.5" customHeight="1">
      <c r="A1" s="76" t="s">
        <v>216</v>
      </c>
      <c r="B1" s="76" t="s">
        <v>215</v>
      </c>
      <c r="C1" s="77" t="s">
        <v>214</v>
      </c>
      <c r="D1" s="79" t="s">
        <v>213</v>
      </c>
      <c r="E1" s="79" t="s">
        <v>212</v>
      </c>
      <c r="F1" s="76" t="s">
        <v>211</v>
      </c>
      <c r="G1" s="78" t="s">
        <v>210</v>
      </c>
      <c r="H1" s="77" t="s">
        <v>209</v>
      </c>
      <c r="I1" s="76" t="s">
        <v>208</v>
      </c>
      <c r="J1" s="75" t="s">
        <v>207</v>
      </c>
      <c r="K1" s="572"/>
    </row>
    <row r="2" spans="1:11" ht="20.399999999999999">
      <c r="A2" s="395">
        <v>1</v>
      </c>
      <c r="B2" s="74" t="s">
        <v>91</v>
      </c>
      <c r="C2" s="73" t="s">
        <v>32</v>
      </c>
      <c r="D2" s="72">
        <v>8.2500000000000004E-2</v>
      </c>
      <c r="E2" s="71" t="s">
        <v>33</v>
      </c>
      <c r="F2" s="396" t="s">
        <v>206</v>
      </c>
      <c r="G2" s="70">
        <v>13990</v>
      </c>
      <c r="H2" s="69">
        <v>2017</v>
      </c>
      <c r="I2" s="55">
        <v>0.01</v>
      </c>
      <c r="J2" s="36"/>
      <c r="K2" s="573"/>
    </row>
    <row r="3" spans="1:11">
      <c r="A3" s="579">
        <v>2</v>
      </c>
      <c r="B3" s="580" t="s">
        <v>90</v>
      </c>
      <c r="C3" s="73" t="s">
        <v>205</v>
      </c>
      <c r="D3" s="72">
        <v>0.1171</v>
      </c>
      <c r="E3" s="71" t="s">
        <v>14</v>
      </c>
      <c r="F3" s="396" t="s">
        <v>204</v>
      </c>
      <c r="G3" s="70">
        <v>23260</v>
      </c>
      <c r="H3" s="69">
        <v>2017</v>
      </c>
      <c r="I3" s="55">
        <v>0.01</v>
      </c>
      <c r="J3" s="36"/>
      <c r="K3" s="573"/>
    </row>
    <row r="4" spans="1:11">
      <c r="A4" s="579"/>
      <c r="B4" s="580"/>
      <c r="C4" s="59" t="s">
        <v>60</v>
      </c>
      <c r="D4" s="28">
        <v>8.9999999999999993E-3</v>
      </c>
      <c r="E4" s="67" t="s">
        <v>61</v>
      </c>
      <c r="F4" s="391" t="s">
        <v>203</v>
      </c>
      <c r="G4" s="66">
        <v>1000.4</v>
      </c>
      <c r="H4" s="65">
        <v>2014</v>
      </c>
      <c r="I4" s="60">
        <v>0.01</v>
      </c>
      <c r="J4" s="36"/>
      <c r="K4" s="573"/>
    </row>
    <row r="5" spans="1:11">
      <c r="A5" s="579">
        <v>3</v>
      </c>
      <c r="B5" s="499" t="s">
        <v>89</v>
      </c>
      <c r="C5" s="59" t="s">
        <v>9</v>
      </c>
      <c r="D5" s="28">
        <v>4.6300000000000001E-2</v>
      </c>
      <c r="E5" s="67" t="s">
        <v>34</v>
      </c>
      <c r="F5" s="391" t="s">
        <v>202</v>
      </c>
      <c r="G5" s="66"/>
      <c r="H5" s="65">
        <v>2016</v>
      </c>
      <c r="I5" s="60">
        <v>0.01</v>
      </c>
      <c r="J5" s="569" t="s">
        <v>201</v>
      </c>
      <c r="K5" s="573"/>
    </row>
    <row r="6" spans="1:11">
      <c r="A6" s="579"/>
      <c r="B6" s="499"/>
      <c r="C6" s="59" t="s">
        <v>4</v>
      </c>
      <c r="D6" s="28">
        <v>5.8099999999999999E-2</v>
      </c>
      <c r="E6" s="67" t="s">
        <v>18</v>
      </c>
      <c r="F6" s="391" t="s">
        <v>200</v>
      </c>
      <c r="G6" s="66"/>
      <c r="H6" s="65">
        <v>2009</v>
      </c>
      <c r="I6" s="60">
        <v>0.01</v>
      </c>
      <c r="J6" s="576"/>
      <c r="K6" s="573"/>
    </row>
    <row r="7" spans="1:11" ht="20.399999999999999">
      <c r="A7" s="579"/>
      <c r="B7" s="499"/>
      <c r="C7" s="59" t="s">
        <v>47</v>
      </c>
      <c r="D7" s="28">
        <v>0.97770000000000001</v>
      </c>
      <c r="E7" s="38" t="s">
        <v>199</v>
      </c>
      <c r="F7" s="38" t="s">
        <v>198</v>
      </c>
      <c r="G7" s="66"/>
      <c r="H7" s="65">
        <v>2015</v>
      </c>
      <c r="I7" s="60">
        <v>0.01</v>
      </c>
      <c r="J7" s="576"/>
      <c r="K7" s="573"/>
    </row>
    <row r="8" spans="1:11" ht="20.399999999999999">
      <c r="A8" s="579"/>
      <c r="B8" s="499"/>
      <c r="C8" s="38" t="s">
        <v>197</v>
      </c>
      <c r="D8" s="68">
        <v>9.3200000000000005E-2</v>
      </c>
      <c r="E8" s="38" t="s">
        <v>37</v>
      </c>
      <c r="F8" s="577" t="s">
        <v>196</v>
      </c>
      <c r="G8" s="555"/>
      <c r="H8" s="557">
        <v>2016</v>
      </c>
      <c r="I8" s="559">
        <v>0.01</v>
      </c>
      <c r="J8" s="576"/>
      <c r="K8" s="573"/>
    </row>
    <row r="9" spans="1:11" ht="36.75" customHeight="1">
      <c r="A9" s="579"/>
      <c r="B9" s="499"/>
      <c r="C9" s="38" t="s">
        <v>195</v>
      </c>
      <c r="D9" s="68">
        <v>4.0599999999999997E-2</v>
      </c>
      <c r="E9" s="38" t="s">
        <v>2</v>
      </c>
      <c r="F9" s="578"/>
      <c r="G9" s="556"/>
      <c r="H9" s="558"/>
      <c r="I9" s="560"/>
      <c r="J9" s="570"/>
      <c r="K9" s="573"/>
    </row>
    <row r="10" spans="1:11" s="42" customFormat="1" ht="20.399999999999999">
      <c r="A10" s="401">
        <v>4</v>
      </c>
      <c r="B10" s="391" t="s">
        <v>88</v>
      </c>
      <c r="C10" s="44" t="s">
        <v>22</v>
      </c>
      <c r="D10" s="43">
        <v>0.1578</v>
      </c>
      <c r="E10" s="398" t="s">
        <v>23</v>
      </c>
      <c r="F10" s="398" t="s">
        <v>194</v>
      </c>
      <c r="G10" s="63">
        <v>14968.76</v>
      </c>
      <c r="H10" s="62">
        <v>2007</v>
      </c>
      <c r="I10" s="55">
        <v>0.01</v>
      </c>
      <c r="J10" s="36" t="s">
        <v>193</v>
      </c>
      <c r="K10" s="573"/>
    </row>
    <row r="11" spans="1:11" ht="30.6">
      <c r="A11" s="395">
        <v>5</v>
      </c>
      <c r="B11" s="391" t="s">
        <v>87</v>
      </c>
      <c r="C11" s="59" t="s">
        <v>192</v>
      </c>
      <c r="D11" s="28">
        <v>0.43120000000000003</v>
      </c>
      <c r="E11" s="67" t="s">
        <v>16</v>
      </c>
      <c r="F11" s="391" t="s">
        <v>191</v>
      </c>
      <c r="G11" s="66">
        <v>125</v>
      </c>
      <c r="H11" s="65">
        <v>2003</v>
      </c>
      <c r="I11" s="45">
        <v>3.0000000000000001E-3</v>
      </c>
      <c r="J11" s="64" t="s">
        <v>190</v>
      </c>
      <c r="K11" s="573"/>
    </row>
    <row r="12" spans="1:11">
      <c r="A12" s="564">
        <v>6</v>
      </c>
      <c r="B12" s="499" t="s">
        <v>86</v>
      </c>
      <c r="C12" s="398" t="s">
        <v>189</v>
      </c>
      <c r="D12" s="43">
        <v>0.81489999999999996</v>
      </c>
      <c r="E12" s="43" t="s">
        <v>24</v>
      </c>
      <c r="F12" s="398" t="s">
        <v>188</v>
      </c>
      <c r="G12" s="63">
        <v>67480</v>
      </c>
      <c r="H12" s="62">
        <v>2016</v>
      </c>
      <c r="I12" s="55">
        <v>0.01</v>
      </c>
      <c r="J12" s="36"/>
    </row>
    <row r="13" spans="1:11">
      <c r="A13" s="565"/>
      <c r="B13" s="566"/>
      <c r="C13" s="398"/>
      <c r="D13" s="51">
        <v>1168.1686</v>
      </c>
      <c r="E13" s="43"/>
      <c r="F13" s="398" t="s">
        <v>187</v>
      </c>
      <c r="G13" s="399">
        <v>0</v>
      </c>
      <c r="H13" s="62"/>
      <c r="I13" s="37" t="s">
        <v>99</v>
      </c>
      <c r="J13" s="36"/>
    </row>
    <row r="14" spans="1:11" s="61" customFormat="1" ht="23.25" customHeight="1">
      <c r="A14" s="561">
        <v>7</v>
      </c>
      <c r="B14" s="508" t="s">
        <v>83</v>
      </c>
      <c r="C14" s="48" t="s">
        <v>54</v>
      </c>
      <c r="D14" s="48">
        <v>3.4535999999999998</v>
      </c>
      <c r="E14" s="48" t="s">
        <v>55</v>
      </c>
      <c r="F14" s="48" t="s">
        <v>186</v>
      </c>
      <c r="G14" s="57">
        <v>926.51</v>
      </c>
      <c r="H14" s="56">
        <v>2000</v>
      </c>
      <c r="I14" s="45">
        <v>3.0000000000000001E-3</v>
      </c>
      <c r="J14" s="36" t="s">
        <v>185</v>
      </c>
    </row>
    <row r="15" spans="1:11" s="61" customFormat="1" ht="15.75" customHeight="1">
      <c r="A15" s="562"/>
      <c r="B15" s="509"/>
      <c r="C15" s="48" t="s">
        <v>51</v>
      </c>
      <c r="D15" s="48">
        <v>0.32129999999999997</v>
      </c>
      <c r="E15" s="48" t="s">
        <v>52</v>
      </c>
      <c r="F15" s="48" t="s">
        <v>183</v>
      </c>
      <c r="G15" s="47">
        <v>7830</v>
      </c>
      <c r="H15" s="56">
        <v>2016</v>
      </c>
      <c r="I15" s="55">
        <v>0.01</v>
      </c>
      <c r="J15" s="36"/>
    </row>
    <row r="16" spans="1:11" s="61" customFormat="1">
      <c r="A16" s="562"/>
      <c r="B16" s="509"/>
      <c r="C16" s="48" t="s">
        <v>53</v>
      </c>
      <c r="D16" s="48">
        <v>3.78E-2</v>
      </c>
      <c r="E16" s="48" t="s">
        <v>184</v>
      </c>
      <c r="F16" s="48" t="s">
        <v>183</v>
      </c>
      <c r="G16" s="57">
        <v>520</v>
      </c>
      <c r="H16" s="56">
        <v>2017</v>
      </c>
      <c r="I16" s="55">
        <v>0.01</v>
      </c>
      <c r="J16" s="36"/>
    </row>
    <row r="17" spans="1:10" ht="30.6">
      <c r="A17" s="562"/>
      <c r="B17" s="509"/>
      <c r="C17" s="48" t="s">
        <v>48</v>
      </c>
      <c r="D17" s="48">
        <v>0.16109999999999999</v>
      </c>
      <c r="E17" s="48" t="s">
        <v>182</v>
      </c>
      <c r="F17" s="48" t="s">
        <v>181</v>
      </c>
      <c r="G17" s="57">
        <v>3121.87</v>
      </c>
      <c r="H17" s="56">
        <v>2016</v>
      </c>
      <c r="I17" s="60">
        <v>0.01</v>
      </c>
      <c r="J17" s="36"/>
    </row>
    <row r="18" spans="1:10" ht="20.399999999999999">
      <c r="A18" s="562"/>
      <c r="B18" s="509"/>
      <c r="C18" s="59" t="s">
        <v>180</v>
      </c>
      <c r="D18" s="50">
        <v>4.7755000000000001</v>
      </c>
      <c r="E18" s="48" t="s">
        <v>179</v>
      </c>
      <c r="F18" s="48" t="s">
        <v>178</v>
      </c>
      <c r="G18" s="47">
        <v>0</v>
      </c>
      <c r="H18" s="56"/>
      <c r="I18" s="37" t="s">
        <v>99</v>
      </c>
      <c r="J18" s="36"/>
    </row>
    <row r="19" spans="1:10" ht="20.399999999999999">
      <c r="A19" s="562"/>
      <c r="B19" s="509"/>
      <c r="C19" s="59" t="s">
        <v>177</v>
      </c>
      <c r="D19" s="48">
        <v>9.9023000000000003</v>
      </c>
      <c r="E19" s="48" t="s">
        <v>57</v>
      </c>
      <c r="F19" s="48" t="s">
        <v>66</v>
      </c>
      <c r="G19" s="47">
        <v>0</v>
      </c>
      <c r="H19" s="56"/>
      <c r="I19" s="37" t="s">
        <v>99</v>
      </c>
      <c r="J19" s="36"/>
    </row>
    <row r="20" spans="1:10">
      <c r="A20" s="562"/>
      <c r="B20" s="509"/>
      <c r="C20" s="59" t="s">
        <v>176</v>
      </c>
      <c r="D20" s="48">
        <v>8.1743000000000006</v>
      </c>
      <c r="E20" s="48" t="s">
        <v>12</v>
      </c>
      <c r="F20" s="48" t="s">
        <v>175</v>
      </c>
      <c r="G20" s="47">
        <v>0</v>
      </c>
      <c r="H20" s="56"/>
      <c r="I20" s="37" t="s">
        <v>99</v>
      </c>
      <c r="J20" s="36"/>
    </row>
    <row r="21" spans="1:10">
      <c r="A21" s="562"/>
      <c r="B21" s="509"/>
      <c r="C21" s="34" t="s">
        <v>174</v>
      </c>
      <c r="D21" s="48">
        <v>3.1381999999999999</v>
      </c>
      <c r="E21" s="48" t="s">
        <v>28</v>
      </c>
      <c r="F21" s="48" t="s">
        <v>173</v>
      </c>
      <c r="G21" s="57">
        <v>37109</v>
      </c>
      <c r="H21" s="56">
        <v>2015</v>
      </c>
      <c r="I21" s="55">
        <v>0.01</v>
      </c>
      <c r="J21" s="54"/>
    </row>
    <row r="22" spans="1:10">
      <c r="A22" s="562"/>
      <c r="B22" s="509"/>
      <c r="C22" s="58">
        <v>478</v>
      </c>
      <c r="D22" s="50">
        <v>1.2569999999999999</v>
      </c>
      <c r="E22" s="48" t="s">
        <v>62</v>
      </c>
      <c r="F22" s="48" t="s">
        <v>172</v>
      </c>
      <c r="G22" s="57"/>
      <c r="H22" s="56"/>
      <c r="I22" s="55" t="s">
        <v>99</v>
      </c>
      <c r="J22" s="54"/>
    </row>
    <row r="23" spans="1:10" ht="30.6">
      <c r="A23" s="563"/>
      <c r="B23" s="510"/>
      <c r="C23" s="400" t="s">
        <v>171</v>
      </c>
      <c r="D23" s="400">
        <v>1.4384999999999999</v>
      </c>
      <c r="E23" s="38" t="s">
        <v>170</v>
      </c>
      <c r="F23" s="400" t="s">
        <v>169</v>
      </c>
      <c r="G23" s="54"/>
      <c r="H23" s="54"/>
      <c r="I23" s="55" t="s">
        <v>99</v>
      </c>
      <c r="J23" s="54"/>
    </row>
    <row r="24" spans="1:10" s="42" customFormat="1" ht="20.399999999999999">
      <c r="A24" s="401">
        <v>8</v>
      </c>
      <c r="B24" s="391" t="s">
        <v>82</v>
      </c>
      <c r="C24" s="44" t="s">
        <v>44</v>
      </c>
      <c r="D24" s="43">
        <v>0.47520000000000001</v>
      </c>
      <c r="E24" s="398" t="s">
        <v>168</v>
      </c>
      <c r="F24" s="398" t="s">
        <v>167</v>
      </c>
      <c r="G24" s="399">
        <v>0</v>
      </c>
      <c r="H24" s="40"/>
      <c r="I24" s="37" t="s">
        <v>99</v>
      </c>
      <c r="J24" s="36"/>
    </row>
    <row r="25" spans="1:10" s="42" customFormat="1" ht="30.6">
      <c r="A25" s="397" t="s">
        <v>0</v>
      </c>
      <c r="B25" s="391" t="s">
        <v>19</v>
      </c>
      <c r="C25" s="397" t="s">
        <v>166</v>
      </c>
      <c r="D25" s="398">
        <v>0.15970000000000001</v>
      </c>
      <c r="E25" s="397" t="s">
        <v>20</v>
      </c>
      <c r="F25" s="398" t="s">
        <v>165</v>
      </c>
      <c r="G25" s="399">
        <v>0</v>
      </c>
      <c r="H25" s="40"/>
      <c r="I25" s="37" t="s">
        <v>99</v>
      </c>
      <c r="J25" s="36"/>
    </row>
    <row r="26" spans="1:10" s="42" customFormat="1" ht="30.6">
      <c r="A26" s="397" t="s">
        <v>3</v>
      </c>
      <c r="B26" s="397" t="s">
        <v>21</v>
      </c>
      <c r="C26" s="398" t="s">
        <v>164</v>
      </c>
      <c r="D26" s="398">
        <v>2.1791</v>
      </c>
      <c r="E26" s="398" t="s">
        <v>163</v>
      </c>
      <c r="F26" s="398" t="s">
        <v>162</v>
      </c>
      <c r="G26" s="399">
        <v>0</v>
      </c>
      <c r="H26" s="40"/>
      <c r="I26" s="37" t="s">
        <v>99</v>
      </c>
      <c r="J26" s="36"/>
    </row>
    <row r="27" spans="1:10" s="42" customFormat="1" ht="30.6">
      <c r="A27" s="401">
        <v>11</v>
      </c>
      <c r="B27" s="397" t="s">
        <v>38</v>
      </c>
      <c r="C27" s="398" t="s">
        <v>161</v>
      </c>
      <c r="D27" s="398">
        <v>0.20349999999999999</v>
      </c>
      <c r="E27" s="398" t="s">
        <v>39</v>
      </c>
      <c r="F27" s="398" t="s">
        <v>160</v>
      </c>
      <c r="G27" s="399">
        <v>0</v>
      </c>
      <c r="H27" s="40"/>
      <c r="I27" s="37" t="s">
        <v>99</v>
      </c>
      <c r="J27" s="36"/>
    </row>
    <row r="28" spans="1:10" s="42" customFormat="1" ht="40.799999999999997">
      <c r="A28" s="553" t="s">
        <v>11</v>
      </c>
      <c r="B28" s="553" t="s">
        <v>31</v>
      </c>
      <c r="C28" s="397" t="s">
        <v>159</v>
      </c>
      <c r="D28" s="398">
        <f>0.4256+0.0116</f>
        <v>0.43719999999999998</v>
      </c>
      <c r="E28" s="397" t="s">
        <v>158</v>
      </c>
      <c r="F28" s="398" t="s">
        <v>157</v>
      </c>
      <c r="G28" s="399">
        <v>0</v>
      </c>
      <c r="H28" s="40"/>
      <c r="I28" s="37" t="s">
        <v>99</v>
      </c>
      <c r="J28" s="36"/>
    </row>
    <row r="29" spans="1:10" s="42" customFormat="1" ht="20.399999999999999">
      <c r="A29" s="553"/>
      <c r="B29" s="553"/>
      <c r="C29" s="397" t="s">
        <v>156</v>
      </c>
      <c r="D29" s="398">
        <f>0.0928+0.0174</f>
        <v>0.11019999999999999</v>
      </c>
      <c r="E29" s="397" t="s">
        <v>155</v>
      </c>
      <c r="F29" s="398" t="s">
        <v>154</v>
      </c>
      <c r="G29" s="399">
        <v>0</v>
      </c>
      <c r="H29" s="40"/>
      <c r="I29" s="37" t="s">
        <v>99</v>
      </c>
      <c r="J29" s="36"/>
    </row>
    <row r="30" spans="1:10" ht="51">
      <c r="A30" s="401">
        <v>13</v>
      </c>
      <c r="B30" s="397" t="s">
        <v>17</v>
      </c>
      <c r="C30" s="398" t="s">
        <v>153</v>
      </c>
      <c r="D30" s="43">
        <v>5.3048000000000002</v>
      </c>
      <c r="E30" s="398" t="s">
        <v>152</v>
      </c>
      <c r="F30" s="398" t="s">
        <v>151</v>
      </c>
      <c r="G30" s="399">
        <v>0</v>
      </c>
      <c r="H30" s="40"/>
      <c r="I30" s="37" t="s">
        <v>99</v>
      </c>
      <c r="J30" s="36"/>
    </row>
    <row r="31" spans="1:10" s="42" customFormat="1" ht="30.6">
      <c r="A31" s="397" t="s">
        <v>5</v>
      </c>
      <c r="B31" s="397" t="s">
        <v>69</v>
      </c>
      <c r="C31" s="397" t="s">
        <v>150</v>
      </c>
      <c r="D31" s="398">
        <v>2.0243000000000002</v>
      </c>
      <c r="E31" s="397" t="s">
        <v>149</v>
      </c>
      <c r="F31" s="398" t="s">
        <v>148</v>
      </c>
      <c r="G31" s="399">
        <v>0</v>
      </c>
      <c r="H31" s="40"/>
      <c r="I31" s="37" t="s">
        <v>99</v>
      </c>
      <c r="J31" s="36"/>
    </row>
    <row r="32" spans="1:10" s="42" customFormat="1" ht="22.5" customHeight="1">
      <c r="A32" s="581">
        <v>15</v>
      </c>
      <c r="B32" s="551" t="s">
        <v>42</v>
      </c>
      <c r="C32" s="398">
        <v>158</v>
      </c>
      <c r="D32" s="398">
        <v>0.66490000000000005</v>
      </c>
      <c r="E32" s="398" t="s">
        <v>43</v>
      </c>
      <c r="F32" s="398" t="s">
        <v>147</v>
      </c>
      <c r="G32" s="399">
        <v>0</v>
      </c>
      <c r="H32" s="53"/>
      <c r="I32" s="37" t="s">
        <v>99</v>
      </c>
      <c r="J32" s="36"/>
    </row>
    <row r="33" spans="1:10" s="42" customFormat="1" ht="20.399999999999999">
      <c r="A33" s="582"/>
      <c r="B33" s="552"/>
      <c r="C33" s="398" t="s">
        <v>63</v>
      </c>
      <c r="D33" s="38">
        <v>2.3300000000000001E-2</v>
      </c>
      <c r="E33" s="38" t="s">
        <v>146</v>
      </c>
      <c r="F33" s="38" t="s">
        <v>145</v>
      </c>
      <c r="G33" s="39"/>
      <c r="H33" s="38"/>
      <c r="I33" s="37" t="s">
        <v>99</v>
      </c>
      <c r="J33" s="36"/>
    </row>
    <row r="34" spans="1:10" s="42" customFormat="1">
      <c r="A34" s="553" t="s">
        <v>144</v>
      </c>
      <c r="B34" s="553" t="s">
        <v>68</v>
      </c>
      <c r="C34" s="398" t="s">
        <v>143</v>
      </c>
      <c r="D34" s="52">
        <v>1.657</v>
      </c>
      <c r="E34" s="398" t="s">
        <v>45</v>
      </c>
      <c r="F34" s="554" t="s">
        <v>142</v>
      </c>
      <c r="G34" s="399">
        <v>0</v>
      </c>
      <c r="H34" s="40"/>
      <c r="I34" s="37" t="s">
        <v>99</v>
      </c>
      <c r="J34" s="36"/>
    </row>
    <row r="35" spans="1:10" s="42" customFormat="1">
      <c r="A35" s="553"/>
      <c r="B35" s="554"/>
      <c r="C35" s="398" t="s">
        <v>141</v>
      </c>
      <c r="D35" s="398">
        <v>3.0800000000000001E-2</v>
      </c>
      <c r="E35" s="398" t="s">
        <v>46</v>
      </c>
      <c r="F35" s="554"/>
      <c r="G35" s="399">
        <v>0</v>
      </c>
      <c r="H35" s="40"/>
      <c r="I35" s="37" t="s">
        <v>99</v>
      </c>
      <c r="J35" s="36"/>
    </row>
    <row r="36" spans="1:10" s="42" customFormat="1" ht="52.5" customHeight="1">
      <c r="A36" s="401">
        <v>17</v>
      </c>
      <c r="B36" s="391" t="s">
        <v>81</v>
      </c>
      <c r="C36" s="398" t="s">
        <v>140</v>
      </c>
      <c r="D36" s="52">
        <f>1.9501-0.0071</f>
        <v>1.9429999999999998</v>
      </c>
      <c r="E36" s="398" t="s">
        <v>139</v>
      </c>
      <c r="F36" s="398" t="s">
        <v>138</v>
      </c>
      <c r="G36" s="399">
        <v>0</v>
      </c>
      <c r="H36" s="40"/>
      <c r="I36" s="37" t="s">
        <v>99</v>
      </c>
      <c r="J36" s="36"/>
    </row>
    <row r="37" spans="1:10" s="42" customFormat="1" ht="20.399999999999999">
      <c r="A37" s="553" t="s">
        <v>10</v>
      </c>
      <c r="B37" s="553" t="s">
        <v>35</v>
      </c>
      <c r="C37" s="397" t="s">
        <v>137</v>
      </c>
      <c r="D37" s="398">
        <v>0.35639999999999999</v>
      </c>
      <c r="E37" s="397" t="s">
        <v>136</v>
      </c>
      <c r="F37" s="398" t="s">
        <v>135</v>
      </c>
      <c r="G37" s="399">
        <v>0</v>
      </c>
      <c r="H37" s="40"/>
      <c r="I37" s="37" t="s">
        <v>99</v>
      </c>
      <c r="J37" s="36"/>
    </row>
    <row r="38" spans="1:10" s="42" customFormat="1">
      <c r="A38" s="553"/>
      <c r="B38" s="553"/>
      <c r="C38" s="397" t="s">
        <v>134</v>
      </c>
      <c r="D38" s="52">
        <v>7.4999999999999997E-2</v>
      </c>
      <c r="E38" s="397" t="s">
        <v>133</v>
      </c>
      <c r="F38" s="398" t="s">
        <v>132</v>
      </c>
      <c r="G38" s="399">
        <v>0</v>
      </c>
      <c r="H38" s="40"/>
      <c r="I38" s="37" t="s">
        <v>99</v>
      </c>
      <c r="J38" s="36"/>
    </row>
    <row r="39" spans="1:10" s="42" customFormat="1" ht="31.5" customHeight="1">
      <c r="A39" s="397" t="s">
        <v>8</v>
      </c>
      <c r="B39" s="397" t="s">
        <v>80</v>
      </c>
      <c r="C39" s="397" t="s">
        <v>13</v>
      </c>
      <c r="D39" s="398">
        <v>0.10150000000000001</v>
      </c>
      <c r="E39" s="397" t="s">
        <v>41</v>
      </c>
      <c r="F39" s="398" t="s">
        <v>131</v>
      </c>
      <c r="G39" s="399">
        <v>0</v>
      </c>
      <c r="H39" s="40"/>
      <c r="I39" s="37" t="s">
        <v>99</v>
      </c>
      <c r="J39" s="36"/>
    </row>
    <row r="40" spans="1:10" s="42" customFormat="1" ht="21.75" customHeight="1">
      <c r="A40" s="499">
        <v>20</v>
      </c>
      <c r="B40" s="499" t="s">
        <v>79</v>
      </c>
      <c r="C40" s="553" t="s">
        <v>49</v>
      </c>
      <c r="D40" s="554">
        <v>0.90290000000000004</v>
      </c>
      <c r="E40" s="553" t="s">
        <v>50</v>
      </c>
      <c r="F40" s="554" t="s">
        <v>130</v>
      </c>
      <c r="G40" s="574">
        <v>0</v>
      </c>
      <c r="H40" s="575"/>
      <c r="I40" s="567" t="s">
        <v>99</v>
      </c>
      <c r="J40" s="569"/>
    </row>
    <row r="41" spans="1:10" s="42" customFormat="1">
      <c r="A41" s="499"/>
      <c r="B41" s="499"/>
      <c r="C41" s="553"/>
      <c r="D41" s="554"/>
      <c r="E41" s="553"/>
      <c r="F41" s="554"/>
      <c r="G41" s="574"/>
      <c r="H41" s="575"/>
      <c r="I41" s="568"/>
      <c r="J41" s="570"/>
    </row>
    <row r="42" spans="1:10" s="42" customFormat="1">
      <c r="A42" s="499"/>
      <c r="B42" s="499"/>
      <c r="C42" s="397" t="s">
        <v>6</v>
      </c>
      <c r="D42" s="398">
        <v>0.41089999999999999</v>
      </c>
      <c r="E42" s="397" t="s">
        <v>7</v>
      </c>
      <c r="F42" s="398" t="s">
        <v>129</v>
      </c>
      <c r="G42" s="399">
        <v>0</v>
      </c>
      <c r="H42" s="40"/>
      <c r="I42" s="37" t="s">
        <v>99</v>
      </c>
      <c r="J42" s="36"/>
    </row>
    <row r="43" spans="1:10" s="42" customFormat="1" ht="33.75" customHeight="1">
      <c r="A43" s="549">
        <v>21</v>
      </c>
      <c r="B43" s="475" t="s">
        <v>78</v>
      </c>
      <c r="C43" s="43">
        <v>566</v>
      </c>
      <c r="D43" s="43">
        <v>3.2399999999999998E-2</v>
      </c>
      <c r="E43" s="44" t="s">
        <v>128</v>
      </c>
      <c r="F43" s="398" t="s">
        <v>127</v>
      </c>
      <c r="G43" s="399">
        <v>0</v>
      </c>
      <c r="H43" s="40"/>
      <c r="I43" s="37" t="s">
        <v>99</v>
      </c>
      <c r="J43" s="36"/>
    </row>
    <row r="44" spans="1:10" s="42" customFormat="1">
      <c r="A44" s="550"/>
      <c r="B44" s="476"/>
      <c r="C44" s="43">
        <v>925</v>
      </c>
      <c r="D44" s="43">
        <v>0.22689999999999999</v>
      </c>
      <c r="E44" s="44" t="s">
        <v>36</v>
      </c>
      <c r="F44" s="398" t="s">
        <v>126</v>
      </c>
      <c r="G44" s="399"/>
      <c r="H44" s="40"/>
      <c r="I44" s="37"/>
      <c r="J44" s="36"/>
    </row>
    <row r="45" spans="1:10" ht="20.399999999999999">
      <c r="A45" s="499">
        <v>22</v>
      </c>
      <c r="B45" s="499" t="s">
        <v>77</v>
      </c>
      <c r="C45" s="397" t="s">
        <v>1</v>
      </c>
      <c r="D45" s="398">
        <v>0.80330000000000001</v>
      </c>
      <c r="E45" s="398" t="s">
        <v>125</v>
      </c>
      <c r="F45" s="398" t="s">
        <v>124</v>
      </c>
      <c r="G45" s="399">
        <v>0</v>
      </c>
      <c r="H45" s="40"/>
      <c r="I45" s="37" t="s">
        <v>99</v>
      </c>
      <c r="J45" s="36"/>
    </row>
    <row r="46" spans="1:10" ht="20.399999999999999">
      <c r="A46" s="499"/>
      <c r="B46" s="499"/>
      <c r="C46" s="397" t="s">
        <v>15</v>
      </c>
      <c r="D46" s="398">
        <v>0.65949999999999998</v>
      </c>
      <c r="E46" s="398" t="s">
        <v>123</v>
      </c>
      <c r="F46" s="398" t="s">
        <v>122</v>
      </c>
      <c r="G46" s="399">
        <v>0</v>
      </c>
      <c r="H46" s="40"/>
      <c r="I46" s="37" t="s">
        <v>99</v>
      </c>
      <c r="J46" s="36"/>
    </row>
    <row r="47" spans="1:10" ht="30.6">
      <c r="A47" s="401">
        <v>23</v>
      </c>
      <c r="B47" s="391" t="s">
        <v>76</v>
      </c>
      <c r="C47" s="43" t="s">
        <v>121</v>
      </c>
      <c r="D47" s="43">
        <v>0.55579999999999996</v>
      </c>
      <c r="E47" s="43" t="s">
        <v>26</v>
      </c>
      <c r="F47" s="398" t="s">
        <v>120</v>
      </c>
      <c r="G47" s="399">
        <v>0</v>
      </c>
      <c r="H47" s="40"/>
      <c r="I47" s="37" t="s">
        <v>99</v>
      </c>
      <c r="J47" s="36"/>
    </row>
    <row r="48" spans="1:10" s="42" customFormat="1" ht="36.75" customHeight="1">
      <c r="A48" s="549">
        <v>24</v>
      </c>
      <c r="B48" s="475" t="s">
        <v>75</v>
      </c>
      <c r="C48" s="398" t="s">
        <v>119</v>
      </c>
      <c r="D48" s="51">
        <v>0.16300000000000001</v>
      </c>
      <c r="E48" s="44" t="s">
        <v>25</v>
      </c>
      <c r="F48" s="398" t="s">
        <v>118</v>
      </c>
      <c r="G48" s="399">
        <v>0</v>
      </c>
      <c r="H48" s="40"/>
      <c r="I48" s="37" t="s">
        <v>99</v>
      </c>
      <c r="J48" s="36"/>
    </row>
    <row r="49" spans="1:10" s="42" customFormat="1" ht="36.75" customHeight="1">
      <c r="A49" s="550"/>
      <c r="B49" s="476"/>
      <c r="C49" s="398" t="s">
        <v>59</v>
      </c>
      <c r="D49" s="50">
        <v>1.8029999999999999</v>
      </c>
      <c r="E49" s="49" t="s">
        <v>117</v>
      </c>
      <c r="F49" s="48" t="s">
        <v>116</v>
      </c>
      <c r="G49" s="47">
        <v>0</v>
      </c>
      <c r="H49" s="46"/>
      <c r="I49" s="45" t="s">
        <v>99</v>
      </c>
      <c r="J49" s="36"/>
    </row>
    <row r="50" spans="1:10" s="42" customFormat="1" ht="36.75" customHeight="1">
      <c r="A50" s="549">
        <v>25</v>
      </c>
      <c r="B50" s="475" t="s">
        <v>74</v>
      </c>
      <c r="C50" s="44" t="s">
        <v>115</v>
      </c>
      <c r="D50" s="43">
        <v>6.0100000000000001E-2</v>
      </c>
      <c r="E50" s="398" t="s">
        <v>27</v>
      </c>
      <c r="F50" s="398" t="s">
        <v>114</v>
      </c>
      <c r="G50" s="399">
        <v>0</v>
      </c>
      <c r="H50" s="40"/>
      <c r="I50" s="37" t="s">
        <v>99</v>
      </c>
      <c r="J50" s="36"/>
    </row>
    <row r="51" spans="1:10" s="42" customFormat="1" ht="36.75" customHeight="1">
      <c r="A51" s="550"/>
      <c r="B51" s="476"/>
      <c r="C51" s="397" t="s">
        <v>113</v>
      </c>
      <c r="D51" s="43">
        <v>0.97809999999999997</v>
      </c>
      <c r="E51" s="398" t="s">
        <v>56</v>
      </c>
      <c r="F51" s="398" t="s">
        <v>112</v>
      </c>
      <c r="G51" s="399">
        <v>6238.32</v>
      </c>
      <c r="H51" s="40">
        <v>2017</v>
      </c>
      <c r="I51" s="37">
        <v>3.0000000000000001E-3</v>
      </c>
      <c r="J51" s="36"/>
    </row>
    <row r="52" spans="1:10" s="42" customFormat="1" ht="30.6">
      <c r="A52" s="401">
        <v>26</v>
      </c>
      <c r="B52" s="391" t="s">
        <v>29</v>
      </c>
      <c r="C52" s="398" t="s">
        <v>111</v>
      </c>
      <c r="D52" s="43">
        <f>0.2193+0.0422+0.1287+0.0162</f>
        <v>0.40639999999999998</v>
      </c>
      <c r="E52" s="398" t="s">
        <v>30</v>
      </c>
      <c r="F52" s="398" t="s">
        <v>110</v>
      </c>
      <c r="G52" s="399">
        <v>0</v>
      </c>
      <c r="H52" s="40"/>
      <c r="I52" s="37" t="s">
        <v>99</v>
      </c>
      <c r="J52" s="36"/>
    </row>
    <row r="53" spans="1:10" s="42" customFormat="1" ht="30.6">
      <c r="A53" s="401">
        <v>27</v>
      </c>
      <c r="B53" s="391" t="s">
        <v>73</v>
      </c>
      <c r="C53" s="397" t="s">
        <v>109</v>
      </c>
      <c r="D53" s="398">
        <v>1.1171</v>
      </c>
      <c r="E53" s="397" t="s">
        <v>108</v>
      </c>
      <c r="F53" s="398" t="s">
        <v>107</v>
      </c>
      <c r="G53" s="399">
        <v>0</v>
      </c>
      <c r="H53" s="40"/>
      <c r="I53" s="37" t="s">
        <v>99</v>
      </c>
      <c r="J53" s="36"/>
    </row>
    <row r="54" spans="1:10" ht="22.5" customHeight="1">
      <c r="A54" s="549">
        <v>28</v>
      </c>
      <c r="B54" s="551" t="s">
        <v>40</v>
      </c>
      <c r="C54" s="398">
        <v>352</v>
      </c>
      <c r="D54" s="398">
        <v>0.14530000000000001</v>
      </c>
      <c r="E54" s="398" t="s">
        <v>106</v>
      </c>
      <c r="F54" s="398" t="s">
        <v>105</v>
      </c>
      <c r="G54" s="399">
        <v>0</v>
      </c>
      <c r="H54" s="40"/>
      <c r="I54" s="37" t="s">
        <v>99</v>
      </c>
      <c r="J54" s="36"/>
    </row>
    <row r="55" spans="1:10">
      <c r="A55" s="550"/>
      <c r="B55" s="552"/>
      <c r="C55" s="398" t="s">
        <v>64</v>
      </c>
      <c r="D55" s="400">
        <v>0.13750000000000001</v>
      </c>
      <c r="E55" s="400" t="s">
        <v>104</v>
      </c>
      <c r="F55" s="400" t="s">
        <v>103</v>
      </c>
      <c r="G55" s="41"/>
      <c r="H55" s="400"/>
      <c r="I55" s="37" t="s">
        <v>99</v>
      </c>
      <c r="J55" s="36"/>
    </row>
    <row r="56" spans="1:10" ht="126" customHeight="1">
      <c r="A56" s="401">
        <v>29</v>
      </c>
      <c r="B56" s="398" t="s">
        <v>70</v>
      </c>
      <c r="C56" s="398" t="s">
        <v>102</v>
      </c>
      <c r="D56" s="398">
        <v>2.5324</v>
      </c>
      <c r="E56" s="398" t="s">
        <v>58</v>
      </c>
      <c r="F56" s="398" t="s">
        <v>67</v>
      </c>
      <c r="G56" s="399">
        <v>0</v>
      </c>
      <c r="H56" s="40"/>
      <c r="I56" s="37" t="s">
        <v>99</v>
      </c>
      <c r="J56" s="36"/>
    </row>
    <row r="57" spans="1:10">
      <c r="A57" s="401">
        <v>30</v>
      </c>
      <c r="B57" s="398" t="s">
        <v>72</v>
      </c>
      <c r="C57" s="38">
        <v>24</v>
      </c>
      <c r="D57" s="38">
        <v>3.8999999999999998E-3</v>
      </c>
      <c r="E57" s="38" t="s">
        <v>101</v>
      </c>
      <c r="F57" s="38" t="s">
        <v>100</v>
      </c>
      <c r="G57" s="39"/>
      <c r="H57" s="38"/>
      <c r="I57" s="37" t="s">
        <v>99</v>
      </c>
      <c r="J57" s="36"/>
    </row>
    <row r="58" spans="1:10" ht="39" customHeight="1">
      <c r="A58" s="571" t="s">
        <v>98</v>
      </c>
      <c r="B58" s="494"/>
      <c r="C58" s="495"/>
      <c r="D58" s="92">
        <f>SUM(D2:D57)</f>
        <v>1230.3410000000006</v>
      </c>
      <c r="E58" s="548"/>
      <c r="F58" s="495"/>
      <c r="G58" s="93">
        <f>SUM(G2:G54)</f>
        <v>176569.86000000002</v>
      </c>
      <c r="H58" s="548"/>
      <c r="I58" s="494"/>
      <c r="J58" s="495"/>
    </row>
  </sheetData>
  <mergeCells count="46">
    <mergeCell ref="A3:A4"/>
    <mergeCell ref="B3:B4"/>
    <mergeCell ref="A5:A9"/>
    <mergeCell ref="B5:B9"/>
    <mergeCell ref="A32:A33"/>
    <mergeCell ref="B32:B33"/>
    <mergeCell ref="A28:A29"/>
    <mergeCell ref="B28:B29"/>
    <mergeCell ref="K1:K11"/>
    <mergeCell ref="F34:F35"/>
    <mergeCell ref="F40:F41"/>
    <mergeCell ref="G40:G41"/>
    <mergeCell ref="H40:H41"/>
    <mergeCell ref="J5:J9"/>
    <mergeCell ref="F8:F9"/>
    <mergeCell ref="H58:J58"/>
    <mergeCell ref="G8:G9"/>
    <mergeCell ref="H8:H9"/>
    <mergeCell ref="I8:I9"/>
    <mergeCell ref="A14:A23"/>
    <mergeCell ref="B14:B23"/>
    <mergeCell ref="A12:A13"/>
    <mergeCell ref="B12:B13"/>
    <mergeCell ref="I40:I41"/>
    <mergeCell ref="J40:J41"/>
    <mergeCell ref="A37:A38"/>
    <mergeCell ref="B37:B38"/>
    <mergeCell ref="A40:A42"/>
    <mergeCell ref="A34:A35"/>
    <mergeCell ref="B34:B35"/>
    <mergeCell ref="A58:C58"/>
    <mergeCell ref="E58:F58"/>
    <mergeCell ref="B40:B42"/>
    <mergeCell ref="A45:A46"/>
    <mergeCell ref="B45:B46"/>
    <mergeCell ref="A54:A55"/>
    <mergeCell ref="B54:B55"/>
    <mergeCell ref="E40:E41"/>
    <mergeCell ref="A50:A51"/>
    <mergeCell ref="C40:C41"/>
    <mergeCell ref="D40:D41"/>
    <mergeCell ref="B50:B51"/>
    <mergeCell ref="A48:A49"/>
    <mergeCell ref="B48:B49"/>
    <mergeCell ref="B43:B44"/>
    <mergeCell ref="A43:A44"/>
  </mergeCells>
  <hyperlinks>
    <hyperlink ref="B26" r:id="rId1" display="http://nwp/?action=view&amp;table=table_list&amp;id_jedn=79&amp;sortby=id&amp;od=0"/>
    <hyperlink ref="B27" r:id="rId2" display="http://nwp/?action=view&amp;table=table_list&amp;id_jedn=82&amp;sortby=id&amp;od=0"/>
    <hyperlink ref="B28" r:id="rId3" display="http://nwp/?action=view&amp;table=table_list&amp;id_jedn=83&amp;sortby=id&amp;od=0"/>
    <hyperlink ref="B25" r:id="rId4" display="http://nwp/?action=view&amp;table=table_list&amp;id_jedn=80&amp;sortby=id&amp;od=0"/>
  </hyperlinks>
  <printOptions horizontalCentered="1"/>
  <pageMargins left="0.55118110236220474" right="0.43307086614173229" top="0.95" bottom="0.56000000000000005" header="0.31496062992125984" footer="0.31496062992125984"/>
  <pageSetup paperSize="9" scale="82" fitToHeight="0" orientation="landscape" r:id="rId5"/>
  <headerFooter scaleWithDoc="0" alignWithMargins="0">
    <oddHeader xml:space="preserve">&amp;C&amp;"Arial,Pogrubiony"
Plan wykorzystania wojewódzkiego zasobu nieruchomości Województwa Śląskiego na lata 2018-2020&amp;"Arial,Normalny" - wykaz trwałych zarządców, wysokości opłat oraz stawek procentowych&amp;R&amp;"Arial,Normalny"&amp;10Załącznik nr7
</oddHeader>
    <oddFooter>&amp;C&amp;9Strona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8</vt:i4>
      </vt:variant>
    </vt:vector>
  </HeadingPairs>
  <TitlesOfParts>
    <vt:vector size="19" baseType="lpstr">
      <vt:lpstr>zał. 1a</vt:lpstr>
      <vt:lpstr>zał. 1b</vt:lpstr>
      <vt:lpstr>zał.2 uw. całość</vt:lpstr>
      <vt:lpstr>zał.2a wpkiw</vt:lpstr>
      <vt:lpstr>zał. 3</vt:lpstr>
      <vt:lpstr>zał. 4</vt:lpstr>
      <vt:lpstr>zał. 5</vt:lpstr>
      <vt:lpstr>zał. 6</vt:lpstr>
      <vt:lpstr>zał. 7 </vt:lpstr>
      <vt:lpstr>zał. 8 sprzedaz, darowizna zami</vt:lpstr>
      <vt:lpstr>zał. 9 lokale</vt:lpstr>
      <vt:lpstr>'zał. 9 lokale'!Print_Titles</vt:lpstr>
      <vt:lpstr>'zał. 1a'!Tytuły_wydruku</vt:lpstr>
      <vt:lpstr>'zał. 1b'!Tytuły_wydruku</vt:lpstr>
      <vt:lpstr>'zał. 3'!Tytuły_wydruku</vt:lpstr>
      <vt:lpstr>'zał. 7 '!Tytuły_wydruku</vt:lpstr>
      <vt:lpstr>'zał. 8 sprzedaz, darowizna zami'!Tytuły_wydruku</vt:lpstr>
      <vt:lpstr>'zał. 9 lokale'!Tytuły_wydruku</vt:lpstr>
      <vt:lpstr>'zał.2 uw. całość'!Tytuły_wydruku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Konopka Dominik</dc:creator>
  <cp:lastModifiedBy>Kaniaj</cp:lastModifiedBy>
  <cp:lastPrinted>2018-04-27T10:58:52Z</cp:lastPrinted>
  <dcterms:created xsi:type="dcterms:W3CDTF">2017-01-23T12:33:07Z</dcterms:created>
  <dcterms:modified xsi:type="dcterms:W3CDTF">2018-04-27T11:27:04Z</dcterms:modified>
</cp:coreProperties>
</file>